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75" windowWidth="14955" windowHeight="8445" activeTab="3"/>
  </bookViews>
  <sheets>
    <sheet name="Contents" sheetId="4" r:id="rId1"/>
    <sheet name="Methods" sheetId="3" r:id="rId2"/>
    <sheet name="All ages" sheetId="1" r:id="rId3"/>
    <sheet name="Age groups" sheetId="2" r:id="rId4"/>
  </sheets>
  <calcPr calcId="125725"/>
</workbook>
</file>

<file path=xl/calcChain.xml><?xml version="1.0" encoding="utf-8"?>
<calcChain xmlns="http://schemas.openxmlformats.org/spreadsheetml/2006/main">
  <c r="E8" i="2"/>
  <c r="F8"/>
  <c r="E9"/>
  <c r="F9"/>
  <c r="E10"/>
  <c r="F10"/>
  <c r="E7"/>
  <c r="E12"/>
  <c r="D12"/>
  <c r="C12"/>
  <c r="B12"/>
  <c r="E7" i="1"/>
  <c r="F7"/>
  <c r="E8"/>
  <c r="F8"/>
  <c r="E9"/>
  <c r="F9"/>
  <c r="E10"/>
  <c r="F10"/>
  <c r="E11"/>
  <c r="F11"/>
  <c r="E12"/>
  <c r="F12"/>
  <c r="E13"/>
  <c r="F13"/>
  <c r="E14"/>
  <c r="F14"/>
  <c r="E15"/>
  <c r="F15"/>
  <c r="E16"/>
  <c r="F16"/>
  <c r="E17"/>
  <c r="F17"/>
  <c r="E18"/>
  <c r="F18"/>
  <c r="E19"/>
  <c r="F19"/>
  <c r="E20"/>
  <c r="F20"/>
  <c r="E21"/>
  <c r="F21"/>
  <c r="E22"/>
  <c r="F22"/>
  <c r="E23"/>
  <c r="F23"/>
  <c r="E24"/>
  <c r="F24"/>
  <c r="C27"/>
  <c r="D27"/>
  <c r="B27"/>
  <c r="E25"/>
  <c r="F25"/>
  <c r="F7" i="2"/>
  <c r="F12"/>
  <c r="F16"/>
  <c r="F27" i="1"/>
  <c r="F31"/>
  <c r="E27"/>
  <c r="G16" i="2"/>
  <c r="H16"/>
  <c r="H31" i="1"/>
  <c r="G31"/>
</calcChain>
</file>

<file path=xl/sharedStrings.xml><?xml version="1.0" encoding="utf-8"?>
<sst xmlns="http://schemas.openxmlformats.org/spreadsheetml/2006/main" count="113" uniqueCount="67">
  <si>
    <t>&lt;1</t>
  </si>
  <si>
    <t>1-4</t>
  </si>
  <si>
    <t>5-9</t>
  </si>
  <si>
    <t>10-14</t>
  </si>
  <si>
    <t>15-19</t>
  </si>
  <si>
    <t>20-24</t>
  </si>
  <si>
    <t>25-29</t>
  </si>
  <si>
    <t>30-34</t>
  </si>
  <si>
    <t>35-39</t>
  </si>
  <si>
    <t>40-44</t>
  </si>
  <si>
    <t>45-49</t>
  </si>
  <si>
    <t>50-54</t>
  </si>
  <si>
    <t>55-59</t>
  </si>
  <si>
    <t>60-64</t>
  </si>
  <si>
    <t>65-69</t>
  </si>
  <si>
    <t>70-74</t>
  </si>
  <si>
    <t>75-79</t>
  </si>
  <si>
    <t>80-84</t>
  </si>
  <si>
    <t>85+</t>
  </si>
  <si>
    <t>ESP</t>
  </si>
  <si>
    <t>Deaths</t>
  </si>
  <si>
    <t>Population</t>
  </si>
  <si>
    <t>Total</t>
  </si>
  <si>
    <t>Office for National Statistics</t>
  </si>
  <si>
    <t>Age group</t>
  </si>
  <si>
    <t>Age-standardised</t>
  </si>
  <si>
    <t>Age-specific</t>
  </si>
  <si>
    <t>Lower limit</t>
  </si>
  <si>
    <t>Upper limit</t>
  </si>
  <si>
    <t>95% confidence interval</t>
  </si>
  <si>
    <t>Rate per 100,000</t>
  </si>
  <si>
    <t>The age-standardised mortality rate per 100,000 population (all ages) is:</t>
  </si>
  <si>
    <t>How to calculate age-standardised mortality rates per 100,000 population for specific age groups using the European Standard Population (ESP)</t>
  </si>
  <si>
    <t>How to calculate age-standardised mortality rates per 100,000 population for all ages using the European Standard Population (ESP)</t>
  </si>
  <si>
    <t>The age-standardised mortality rate per 100,000 population (ages 35-54) is:</t>
  </si>
  <si>
    <t>Crown Copyright 2012</t>
  </si>
  <si>
    <t>Age-standardised rates</t>
  </si>
  <si>
    <t>Age-standardised rates allow for differences in the age structure of populations and allow valid comparisons to be made between geographical areas and through time. Using the direct method, which is the method used in ONS mortality publications, the age-standardised rate for a particular condition is that which would have occurred if the observed age-specific rates for the condition had applied in a given standard population. Mortality rates are not usually calculated where there are fewer than ten deaths.</t>
  </si>
  <si>
    <t>Methods</t>
  </si>
  <si>
    <t xml:space="preserve">Age-standardised rate = </t>
  </si>
  <si>
    <t>Where:</t>
  </si>
  <si>
    <r>
      <t xml:space="preserve"> </t>
    </r>
    <r>
      <rPr>
        <vertAlign val="subscript"/>
        <sz val="20"/>
        <rFont val="Arial"/>
        <family val="2"/>
      </rPr>
      <t xml:space="preserve"> </t>
    </r>
  </si>
  <si>
    <t>Standard population in sex/age group k</t>
  </si>
  <si>
    <t xml:space="preserve"> </t>
  </si>
  <si>
    <t>Observed mortality rate (deaths per 100,000 persons) in sex/age group</t>
  </si>
  <si>
    <t>age/sex group 0, 1-4, 5-9, ... , 80-84, 85 years and over</t>
  </si>
  <si>
    <t>Age-standardised rates are standardised to the European Standard Population. This is a hypothetical population and assumes that the age structure is the same in both sexes, therefore allowing comparisons to be made between the sexes as well as between geographical areas. The European Standard Population was first introduced in 1976 and its suitability as a standard population has not been reviewed since its introduction. Demographic changes since the population was developed may mean that it is no longer representative of the European population and work has begun to update it.</t>
  </si>
  <si>
    <t>Distribution of the European Standard Population</t>
  </si>
  <si>
    <t>Age</t>
  </si>
  <si>
    <t>01-04</t>
  </si>
  <si>
    <t>05-09</t>
  </si>
  <si>
    <t>Mortality rates are presented alongside 95 per cent confidence intervals as a measure of the precision of the calculated rate.</t>
  </si>
  <si>
    <t>Confidence intervals are calculated as follows:</t>
  </si>
  <si>
    <t xml:space="preserve">95 per cent confidence interval = </t>
  </si>
  <si>
    <t>= age-standardised mortality rate</t>
  </si>
  <si>
    <t>= number of deaths in sex/age group k</t>
  </si>
  <si>
    <t>Worksheet</t>
  </si>
  <si>
    <t>All ages</t>
  </si>
  <si>
    <t>Age groups</t>
  </si>
  <si>
    <t>Description of methods used to calculate age-standardised rates</t>
  </si>
  <si>
    <t>Template to calculate age-standardised rates for all ages</t>
  </si>
  <si>
    <t>Template to calculate age-standardised rates for selected age groups</t>
  </si>
  <si>
    <t>Contents</t>
  </si>
  <si>
    <t>Enquiries can be sent by email to: mortality@ons.gov.uk</t>
  </si>
  <si>
    <t>Further information about mortality data can be found in Mortality Metadata, available here:</t>
  </si>
  <si>
    <t xml:space="preserve">http://www.ons.gov.uk/ons/guide-method/user-guidance/health-and-life-events/mortality-metadata.pdf </t>
  </si>
  <si>
    <t>Back to contents page</t>
  </si>
</sst>
</file>

<file path=xl/styles.xml><?xml version="1.0" encoding="utf-8"?>
<styleSheet xmlns="http://schemas.openxmlformats.org/spreadsheetml/2006/main">
  <numFmts count="2">
    <numFmt numFmtId="164" formatCode="0.0"/>
    <numFmt numFmtId="165" formatCode="#,##0.0"/>
  </numFmts>
  <fonts count="10">
    <font>
      <sz val="10"/>
      <name val="Arial"/>
    </font>
    <font>
      <b/>
      <sz val="10"/>
      <name val="Arial"/>
      <family val="2"/>
    </font>
    <font>
      <sz val="10"/>
      <name val="Arial"/>
      <family val="2"/>
    </font>
    <font>
      <u/>
      <sz val="10"/>
      <color indexed="12"/>
      <name val="Arial"/>
      <family val="2"/>
      <charset val="161"/>
    </font>
    <font>
      <b/>
      <sz val="12"/>
      <name val="Arial"/>
      <family val="2"/>
    </font>
    <font>
      <vertAlign val="subscript"/>
      <sz val="20"/>
      <name val="Arial"/>
      <family val="2"/>
    </font>
    <font>
      <sz val="14"/>
      <name val="Arial"/>
      <family val="2"/>
    </font>
    <font>
      <b/>
      <sz val="11"/>
      <name val="Arial"/>
      <family val="2"/>
    </font>
    <font>
      <sz val="11"/>
      <name val="Arial"/>
      <family val="2"/>
    </font>
    <font>
      <b/>
      <sz val="14"/>
      <name val="Arial"/>
      <family val="2"/>
    </font>
  </fonts>
  <fills count="2">
    <fill>
      <patternFill patternType="none"/>
    </fill>
    <fill>
      <patternFill patternType="gray125"/>
    </fill>
  </fills>
  <borders count="4">
    <border>
      <left/>
      <right/>
      <top/>
      <bottom/>
      <diagonal/>
    </border>
    <border>
      <left/>
      <right/>
      <top style="thick">
        <color indexed="64"/>
      </top>
      <bottom style="medium">
        <color indexed="64"/>
      </bottom>
      <diagonal/>
    </border>
    <border>
      <left/>
      <right/>
      <top/>
      <bottom style="medium">
        <color indexed="64"/>
      </bottom>
      <diagonal/>
    </border>
    <border>
      <left/>
      <right/>
      <top/>
      <bottom style="thick">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4">
    <xf numFmtId="0" fontId="0" fillId="0" borderId="0" xfId="0"/>
    <xf numFmtId="0" fontId="1" fillId="0" borderId="0" xfId="0" applyFont="1"/>
    <xf numFmtId="1" fontId="1" fillId="0" borderId="0" xfId="0" applyNumberFormat="1" applyFont="1"/>
    <xf numFmtId="0" fontId="2" fillId="0" borderId="0" xfId="0" applyFont="1"/>
    <xf numFmtId="2" fontId="2" fillId="0" borderId="0" xfId="0" applyNumberFormat="1" applyFont="1"/>
    <xf numFmtId="164" fontId="2" fillId="0" borderId="0" xfId="0" applyNumberFormat="1" applyFont="1"/>
    <xf numFmtId="49" fontId="2" fillId="0" borderId="0" xfId="0" applyNumberFormat="1" applyFont="1"/>
    <xf numFmtId="3" fontId="2" fillId="0" borderId="0" xfId="0" applyNumberFormat="1" applyFont="1"/>
    <xf numFmtId="3" fontId="2" fillId="0" borderId="0" xfId="0" applyNumberFormat="1" applyFont="1" applyFill="1" applyBorder="1" applyAlignment="1">
      <alignment horizontal="right"/>
    </xf>
    <xf numFmtId="1" fontId="2" fillId="0" borderId="0" xfId="0" applyNumberFormat="1" applyFont="1"/>
    <xf numFmtId="165" fontId="2" fillId="0" borderId="0" xfId="0" applyNumberFormat="1" applyFont="1"/>
    <xf numFmtId="164" fontId="1" fillId="0" borderId="0" xfId="0" applyNumberFormat="1" applyFont="1"/>
    <xf numFmtId="0" fontId="3" fillId="0" borderId="0" xfId="1" applyAlignment="1" applyProtection="1"/>
    <xf numFmtId="0" fontId="4" fillId="0" borderId="0" xfId="0" applyFont="1"/>
    <xf numFmtId="0" fontId="2" fillId="0" borderId="0" xfId="0" applyFont="1" applyAlignment="1">
      <alignment horizontal="left"/>
    </xf>
    <xf numFmtId="0" fontId="0" fillId="0" borderId="0" xfId="0" applyAlignment="1">
      <alignment horizontal="left"/>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justify" vertical="top" wrapText="1"/>
    </xf>
    <xf numFmtId="0" fontId="8" fillId="0" borderId="0" xfId="0" applyFont="1" applyAlignment="1">
      <alignment horizontal="justify" vertical="top" wrapText="1"/>
    </xf>
    <xf numFmtId="3" fontId="8" fillId="0" borderId="0" xfId="0" applyNumberFormat="1" applyFont="1" applyAlignment="1">
      <alignment horizontal="justify" vertical="top" wrapText="1"/>
    </xf>
    <xf numFmtId="0" fontId="8" fillId="0" borderId="2" xfId="0" applyFont="1" applyBorder="1" applyAlignment="1">
      <alignment horizontal="justify" vertical="top" wrapText="1"/>
    </xf>
    <xf numFmtId="3" fontId="8" fillId="0" borderId="2" xfId="0" applyNumberFormat="1" applyFont="1" applyBorder="1" applyAlignment="1">
      <alignment horizontal="justify" vertical="top" wrapText="1"/>
    </xf>
    <xf numFmtId="0" fontId="7" fillId="0" borderId="2" xfId="0" applyFont="1" applyBorder="1" applyAlignment="1">
      <alignment horizontal="justify" vertical="top" wrapText="1"/>
    </xf>
    <xf numFmtId="0" fontId="8" fillId="0" borderId="3" xfId="0" applyFont="1" applyBorder="1" applyAlignment="1">
      <alignment horizontal="justify" vertical="top" wrapText="1"/>
    </xf>
    <xf numFmtId="0" fontId="7" fillId="0" borderId="3" xfId="0" applyFont="1" applyBorder="1" applyAlignment="1">
      <alignment horizontal="justify" vertical="top" wrapText="1"/>
    </xf>
    <xf numFmtId="3" fontId="7" fillId="0" borderId="3" xfId="0" applyNumberFormat="1" applyFont="1" applyBorder="1" applyAlignment="1">
      <alignment horizontal="justify" vertical="top" wrapText="1"/>
    </xf>
    <xf numFmtId="16" fontId="8" fillId="0" borderId="0" xfId="0" quotePrefix="1" applyNumberFormat="1" applyFont="1" applyAlignment="1">
      <alignment horizontal="justify" vertical="top" wrapText="1"/>
    </xf>
    <xf numFmtId="17" fontId="8" fillId="0" borderId="0" xfId="0" quotePrefix="1" applyNumberFormat="1" applyFont="1" applyAlignment="1">
      <alignment horizontal="justify" vertical="top" wrapText="1"/>
    </xf>
    <xf numFmtId="0" fontId="2" fillId="0" borderId="0" xfId="0" quotePrefix="1" applyFont="1"/>
    <xf numFmtId="0" fontId="9" fillId="0" borderId="0" xfId="0" applyFont="1"/>
    <xf numFmtId="0" fontId="2" fillId="0" borderId="0" xfId="0" applyFont="1" applyAlignment="1">
      <alignment horizontal="left" wrapText="1"/>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304800</xdr:colOff>
      <xdr:row>13</xdr:row>
      <xdr:rowOff>209550</xdr:rowOff>
    </xdr:to>
    <xdr:pic>
      <xdr:nvPicPr>
        <xdr:cNvPr id="1071"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09600" y="2171700"/>
          <a:ext cx="304800" cy="190500"/>
        </a:xfrm>
        <a:prstGeom prst="rect">
          <a:avLst/>
        </a:prstGeom>
        <a:noFill/>
        <a:ln w="9525">
          <a:noFill/>
          <a:miter lim="800000"/>
          <a:headEnd/>
          <a:tailEnd/>
        </a:ln>
      </xdr:spPr>
    </xdr:pic>
    <xdr:clientData/>
  </xdr:twoCellAnchor>
  <xdr:twoCellAnchor>
    <xdr:from>
      <xdr:col>1</xdr:col>
      <xdr:colOff>0</xdr:colOff>
      <xdr:row>14</xdr:row>
      <xdr:rowOff>0</xdr:rowOff>
    </xdr:from>
    <xdr:to>
      <xdr:col>1</xdr:col>
      <xdr:colOff>361950</xdr:colOff>
      <xdr:row>14</xdr:row>
      <xdr:rowOff>209550</xdr:rowOff>
    </xdr:to>
    <xdr:pic>
      <xdr:nvPicPr>
        <xdr:cNvPr id="1072" name="Picture 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09600" y="2362200"/>
          <a:ext cx="361950" cy="209550"/>
        </a:xfrm>
        <a:prstGeom prst="rect">
          <a:avLst/>
        </a:prstGeom>
        <a:noFill/>
        <a:ln w="9525">
          <a:noFill/>
          <a:miter lim="800000"/>
          <a:headEnd/>
          <a:tailEnd/>
        </a:ln>
      </xdr:spPr>
    </xdr:pic>
    <xdr:clientData/>
  </xdr:twoCellAnchor>
  <xdr:twoCellAnchor>
    <xdr:from>
      <xdr:col>1</xdr:col>
      <xdr:colOff>0</xdr:colOff>
      <xdr:row>15</xdr:row>
      <xdr:rowOff>0</xdr:rowOff>
    </xdr:from>
    <xdr:to>
      <xdr:col>1</xdr:col>
      <xdr:colOff>228600</xdr:colOff>
      <xdr:row>15</xdr:row>
      <xdr:rowOff>209550</xdr:rowOff>
    </xdr:to>
    <xdr:pic>
      <xdr:nvPicPr>
        <xdr:cNvPr id="1073" name="Picture 7"/>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609600" y="2590800"/>
          <a:ext cx="228600" cy="209550"/>
        </a:xfrm>
        <a:prstGeom prst="rect">
          <a:avLst/>
        </a:prstGeom>
        <a:noFill/>
        <a:ln w="9525">
          <a:noFill/>
          <a:miter lim="800000"/>
          <a:headEnd/>
          <a:tailEnd/>
        </a:ln>
      </xdr:spPr>
    </xdr:pic>
    <xdr:clientData/>
  </xdr:twoCellAnchor>
  <xdr:twoCellAnchor>
    <xdr:from>
      <xdr:col>3</xdr:col>
      <xdr:colOff>9525</xdr:colOff>
      <xdr:row>39</xdr:row>
      <xdr:rowOff>9525</xdr:rowOff>
    </xdr:from>
    <xdr:to>
      <xdr:col>5</xdr:col>
      <xdr:colOff>57150</xdr:colOff>
      <xdr:row>42</xdr:row>
      <xdr:rowOff>104775</xdr:rowOff>
    </xdr:to>
    <xdr:pic>
      <xdr:nvPicPr>
        <xdr:cNvPr id="1074" name="Picture 12"/>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962150" y="7429500"/>
          <a:ext cx="1524000" cy="581025"/>
        </a:xfrm>
        <a:prstGeom prst="rect">
          <a:avLst/>
        </a:prstGeom>
        <a:noFill/>
        <a:ln w="9525">
          <a:noFill/>
          <a:miter lim="800000"/>
          <a:headEnd/>
          <a:tailEnd/>
        </a:ln>
      </xdr:spPr>
    </xdr:pic>
    <xdr:clientData/>
  </xdr:twoCellAnchor>
  <xdr:twoCellAnchor>
    <xdr:from>
      <xdr:col>2</xdr:col>
      <xdr:colOff>333375</xdr:colOff>
      <xdr:row>6</xdr:row>
      <xdr:rowOff>85725</xdr:rowOff>
    </xdr:from>
    <xdr:to>
      <xdr:col>3</xdr:col>
      <xdr:colOff>457200</xdr:colOff>
      <xdr:row>10</xdr:row>
      <xdr:rowOff>66675</xdr:rowOff>
    </xdr:to>
    <xdr:pic>
      <xdr:nvPicPr>
        <xdr:cNvPr id="1075" name="Picture 13"/>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476375" y="1123950"/>
          <a:ext cx="933450" cy="628650"/>
        </a:xfrm>
        <a:prstGeom prst="rect">
          <a:avLst/>
        </a:prstGeom>
        <a:noFill/>
        <a:ln w="9525">
          <a:noFill/>
          <a:miter lim="800000"/>
          <a:headEnd/>
          <a:tailEnd/>
        </a:ln>
      </xdr:spPr>
    </xdr:pic>
    <xdr:clientData/>
  </xdr:twoCellAnchor>
  <xdr:twoCellAnchor>
    <xdr:from>
      <xdr:col>1</xdr:col>
      <xdr:colOff>9525</xdr:colOff>
      <xdr:row>43</xdr:row>
      <xdr:rowOff>104775</xdr:rowOff>
    </xdr:from>
    <xdr:to>
      <xdr:col>1</xdr:col>
      <xdr:colOff>123825</xdr:colOff>
      <xdr:row>45</xdr:row>
      <xdr:rowOff>19050</xdr:rowOff>
    </xdr:to>
    <xdr:pic>
      <xdr:nvPicPr>
        <xdr:cNvPr id="1076" name="Picture 1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19125" y="8172450"/>
          <a:ext cx="114300" cy="266700"/>
        </a:xfrm>
        <a:prstGeom prst="rect">
          <a:avLst/>
        </a:prstGeom>
        <a:noFill/>
        <a:ln w="9525">
          <a:noFill/>
          <a:miter lim="800000"/>
          <a:headEnd/>
          <a:tailEnd/>
        </a:ln>
      </xdr:spPr>
    </xdr:pic>
    <xdr:clientData/>
  </xdr:twoCellAnchor>
  <xdr:twoCellAnchor>
    <xdr:from>
      <xdr:col>1</xdr:col>
      <xdr:colOff>0</xdr:colOff>
      <xdr:row>44</xdr:row>
      <xdr:rowOff>95250</xdr:rowOff>
    </xdr:from>
    <xdr:to>
      <xdr:col>1</xdr:col>
      <xdr:colOff>209550</xdr:colOff>
      <xdr:row>46</xdr:row>
      <xdr:rowOff>9525</xdr:rowOff>
    </xdr:to>
    <xdr:pic>
      <xdr:nvPicPr>
        <xdr:cNvPr id="1077" name="Picture 1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09600" y="8324850"/>
          <a:ext cx="209550" cy="285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ns.gov.uk/ons/guide-method/user-guidance/health-and-life-events/mortality-metadata.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0"/>
  <sheetViews>
    <sheetView workbookViewId="0"/>
  </sheetViews>
  <sheetFormatPr defaultRowHeight="12.75"/>
  <cols>
    <col min="1" max="1" width="16" customWidth="1"/>
  </cols>
  <sheetData>
    <row r="1" spans="1:13">
      <c r="A1" s="3" t="s">
        <v>23</v>
      </c>
    </row>
    <row r="2" spans="1:13">
      <c r="A2" s="3" t="s">
        <v>35</v>
      </c>
    </row>
    <row r="4" spans="1:13" ht="15.75">
      <c r="A4" s="13" t="s">
        <v>36</v>
      </c>
    </row>
    <row r="6" spans="1:13" ht="51" customHeight="1">
      <c r="A6" s="32" t="s">
        <v>37</v>
      </c>
      <c r="B6" s="32"/>
      <c r="C6" s="32"/>
      <c r="D6" s="32"/>
      <c r="E6" s="32"/>
      <c r="F6" s="32"/>
      <c r="G6" s="32"/>
      <c r="H6" s="32"/>
      <c r="I6" s="32"/>
      <c r="J6" s="32"/>
      <c r="K6" s="32"/>
      <c r="L6" s="32"/>
      <c r="M6" s="32"/>
    </row>
    <row r="9" spans="1:13">
      <c r="A9" s="1" t="s">
        <v>56</v>
      </c>
      <c r="B9" s="1" t="s">
        <v>62</v>
      </c>
    </row>
    <row r="10" spans="1:13">
      <c r="A10" s="12" t="s">
        <v>38</v>
      </c>
      <c r="B10" t="s">
        <v>59</v>
      </c>
    </row>
    <row r="11" spans="1:13">
      <c r="A11" s="12" t="s">
        <v>57</v>
      </c>
      <c r="B11" t="s">
        <v>60</v>
      </c>
    </row>
    <row r="12" spans="1:13">
      <c r="A12" s="12" t="s">
        <v>58</v>
      </c>
      <c r="B12" t="s">
        <v>61</v>
      </c>
    </row>
    <row r="15" spans="1:13">
      <c r="A15" s="3" t="s">
        <v>63</v>
      </c>
    </row>
    <row r="18" spans="1:1">
      <c r="A18" s="3" t="s">
        <v>64</v>
      </c>
    </row>
    <row r="20" spans="1:1">
      <c r="A20" s="12" t="s">
        <v>65</v>
      </c>
    </row>
  </sheetData>
  <mergeCells count="1">
    <mergeCell ref="A6:M6"/>
  </mergeCells>
  <hyperlinks>
    <hyperlink ref="A20" r:id="rId1"/>
    <hyperlink ref="A10" location="Methods!A1" display="Methods"/>
    <hyperlink ref="A11" location="'All ages'!A1" display="All ages"/>
    <hyperlink ref="A12" location="'Age groups'!A1" display="Age groups"/>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M47"/>
  <sheetViews>
    <sheetView workbookViewId="0"/>
  </sheetViews>
  <sheetFormatPr defaultRowHeight="12.75"/>
  <cols>
    <col min="2" max="2" width="8" customWidth="1"/>
    <col min="3" max="3" width="12.140625" customWidth="1"/>
    <col min="4" max="4" width="9.5703125" customWidth="1"/>
    <col min="5" max="5" width="12.5703125" customWidth="1"/>
  </cols>
  <sheetData>
    <row r="1" spans="1:11">
      <c r="A1" s="3" t="s">
        <v>23</v>
      </c>
      <c r="K1" s="12" t="s">
        <v>66</v>
      </c>
    </row>
    <row r="2" spans="1:11">
      <c r="A2" s="3" t="s">
        <v>35</v>
      </c>
    </row>
    <row r="5" spans="1:11" ht="18">
      <c r="A5" s="31" t="s">
        <v>38</v>
      </c>
    </row>
    <row r="9" spans="1:11">
      <c r="A9" s="14" t="s">
        <v>39</v>
      </c>
      <c r="B9" s="14"/>
      <c r="C9" s="15"/>
    </row>
    <row r="13" spans="1:11">
      <c r="A13" s="3" t="s">
        <v>40</v>
      </c>
    </row>
    <row r="14" spans="1:11" ht="15" customHeight="1">
      <c r="B14" s="17" t="s">
        <v>41</v>
      </c>
      <c r="C14" s="16" t="s">
        <v>42</v>
      </c>
    </row>
    <row r="15" spans="1:11" ht="18">
      <c r="B15" s="18" t="s">
        <v>43</v>
      </c>
      <c r="C15" s="16" t="s">
        <v>44</v>
      </c>
    </row>
    <row r="16" spans="1:11" ht="18">
      <c r="B16" s="18"/>
      <c r="C16" s="17" t="s">
        <v>45</v>
      </c>
    </row>
    <row r="18" spans="1:13" ht="54.75" customHeight="1">
      <c r="A18" s="32" t="s">
        <v>46</v>
      </c>
      <c r="B18" s="32"/>
      <c r="C18" s="32"/>
      <c r="D18" s="32"/>
      <c r="E18" s="32"/>
      <c r="F18" s="32"/>
      <c r="G18" s="32"/>
      <c r="H18" s="32"/>
      <c r="I18" s="32"/>
      <c r="J18" s="32"/>
      <c r="K18" s="32"/>
      <c r="L18" s="32"/>
      <c r="M18" s="32"/>
    </row>
    <row r="20" spans="1:13">
      <c r="A20" s="1" t="s">
        <v>47</v>
      </c>
    </row>
    <row r="21" spans="1:13" ht="13.5" thickBot="1"/>
    <row r="22" spans="1:13" ht="16.5" thickTop="1" thickBot="1">
      <c r="B22" s="19" t="s">
        <v>48</v>
      </c>
      <c r="C22" s="19" t="s">
        <v>21</v>
      </c>
      <c r="D22" s="19" t="s">
        <v>48</v>
      </c>
      <c r="E22" s="19" t="s">
        <v>21</v>
      </c>
    </row>
    <row r="23" spans="1:13" ht="14.25">
      <c r="B23" s="20" t="s">
        <v>0</v>
      </c>
      <c r="C23" s="21">
        <v>1600</v>
      </c>
      <c r="D23" s="20" t="s">
        <v>10</v>
      </c>
      <c r="E23" s="21">
        <v>7000</v>
      </c>
    </row>
    <row r="24" spans="1:13" ht="14.25">
      <c r="B24" s="28" t="s">
        <v>49</v>
      </c>
      <c r="C24" s="21">
        <v>6400</v>
      </c>
      <c r="D24" s="20" t="s">
        <v>11</v>
      </c>
      <c r="E24" s="21">
        <v>7000</v>
      </c>
    </row>
    <row r="25" spans="1:13" ht="14.25">
      <c r="B25" s="28" t="s">
        <v>50</v>
      </c>
      <c r="C25" s="21">
        <v>7000</v>
      </c>
      <c r="D25" s="20" t="s">
        <v>12</v>
      </c>
      <c r="E25" s="21">
        <v>6000</v>
      </c>
    </row>
    <row r="26" spans="1:13" ht="14.25">
      <c r="B26" s="29" t="s">
        <v>3</v>
      </c>
      <c r="C26" s="21">
        <v>7000</v>
      </c>
      <c r="D26" s="20" t="s">
        <v>13</v>
      </c>
      <c r="E26" s="21">
        <v>5000</v>
      </c>
    </row>
    <row r="27" spans="1:13" ht="14.25">
      <c r="B27" s="20" t="s">
        <v>4</v>
      </c>
      <c r="C27" s="21">
        <v>7000</v>
      </c>
      <c r="D27" s="20" t="s">
        <v>14</v>
      </c>
      <c r="E27" s="21">
        <v>4000</v>
      </c>
    </row>
    <row r="28" spans="1:13" ht="14.25">
      <c r="B28" s="20" t="s">
        <v>5</v>
      </c>
      <c r="C28" s="21">
        <v>7000</v>
      </c>
      <c r="D28" s="20" t="s">
        <v>15</v>
      </c>
      <c r="E28" s="21">
        <v>3000</v>
      </c>
    </row>
    <row r="29" spans="1:13" ht="14.25">
      <c r="B29" s="20" t="s">
        <v>6</v>
      </c>
      <c r="C29" s="21">
        <v>7000</v>
      </c>
      <c r="D29" s="20" t="s">
        <v>16</v>
      </c>
      <c r="E29" s="21">
        <v>2000</v>
      </c>
    </row>
    <row r="30" spans="1:13" ht="14.25">
      <c r="B30" s="20" t="s">
        <v>7</v>
      </c>
      <c r="C30" s="21">
        <v>7000</v>
      </c>
      <c r="D30" s="20" t="s">
        <v>17</v>
      </c>
      <c r="E30" s="21">
        <v>1000</v>
      </c>
    </row>
    <row r="31" spans="1:13" ht="14.25">
      <c r="B31" s="20" t="s">
        <v>8</v>
      </c>
      <c r="C31" s="21">
        <v>7000</v>
      </c>
      <c r="D31" s="20" t="s">
        <v>18</v>
      </c>
      <c r="E31" s="21">
        <v>1000</v>
      </c>
    </row>
    <row r="32" spans="1:13" ht="15.75" thickBot="1">
      <c r="B32" s="22" t="s">
        <v>9</v>
      </c>
      <c r="C32" s="23">
        <v>7000</v>
      </c>
      <c r="D32" s="24"/>
      <c r="E32" s="24"/>
    </row>
    <row r="33" spans="1:5" ht="15.75" thickBot="1">
      <c r="B33" s="25"/>
      <c r="C33" s="25"/>
      <c r="D33" s="26" t="s">
        <v>22</v>
      </c>
      <c r="E33" s="27">
        <v>100000</v>
      </c>
    </row>
    <row r="34" spans="1:5" ht="13.5" thickTop="1"/>
    <row r="36" spans="1:5">
      <c r="A36" s="3" t="s">
        <v>51</v>
      </c>
    </row>
    <row r="39" spans="1:5" ht="15" customHeight="1">
      <c r="A39" s="14" t="s">
        <v>52</v>
      </c>
    </row>
    <row r="41" spans="1:5">
      <c r="A41" s="3" t="s">
        <v>53</v>
      </c>
    </row>
    <row r="44" spans="1:5">
      <c r="A44" s="3" t="s">
        <v>40</v>
      </c>
    </row>
    <row r="45" spans="1:5" ht="15" customHeight="1">
      <c r="C45" s="30" t="s">
        <v>54</v>
      </c>
    </row>
    <row r="46" spans="1:5" ht="14.25" customHeight="1">
      <c r="C46" s="30" t="s">
        <v>55</v>
      </c>
    </row>
    <row r="47" spans="1:5">
      <c r="C47" s="3"/>
    </row>
  </sheetData>
  <mergeCells count="1">
    <mergeCell ref="A18:M18"/>
  </mergeCells>
  <hyperlinks>
    <hyperlink ref="K1" location="Contents!A1" display="Back to contents pag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K33"/>
  <sheetViews>
    <sheetView workbookViewId="0">
      <selection activeCell="B49" sqref="B49"/>
    </sheetView>
  </sheetViews>
  <sheetFormatPr defaultRowHeight="12.75"/>
  <cols>
    <col min="1" max="4" width="12.28515625" style="3" customWidth="1"/>
    <col min="5" max="5" width="13.28515625" style="3" customWidth="1"/>
    <col min="6" max="6" width="16.85546875" style="3" bestFit="1" customWidth="1"/>
    <col min="7" max="8" width="12.28515625" style="3" customWidth="1"/>
    <col min="9" max="16384" width="9.140625" style="3"/>
  </cols>
  <sheetData>
    <row r="1" spans="1:11">
      <c r="A1" s="3" t="s">
        <v>23</v>
      </c>
      <c r="K1" s="12" t="s">
        <v>66</v>
      </c>
    </row>
    <row r="2" spans="1:11">
      <c r="A2" s="3" t="s">
        <v>35</v>
      </c>
    </row>
    <row r="4" spans="1:11">
      <c r="A4" s="1" t="s">
        <v>33</v>
      </c>
    </row>
    <row r="6" spans="1:11">
      <c r="A6" s="1" t="s">
        <v>24</v>
      </c>
      <c r="B6" s="2" t="s">
        <v>19</v>
      </c>
      <c r="C6" s="1" t="s">
        <v>20</v>
      </c>
      <c r="D6" s="1" t="s">
        <v>21</v>
      </c>
      <c r="E6" s="1" t="s">
        <v>26</v>
      </c>
      <c r="F6" s="1" t="s">
        <v>25</v>
      </c>
    </row>
    <row r="7" spans="1:11">
      <c r="A7" s="6" t="s">
        <v>0</v>
      </c>
      <c r="B7" s="7">
        <v>1600</v>
      </c>
      <c r="C7" s="7">
        <v>1856</v>
      </c>
      <c r="D7" s="8">
        <v>358077</v>
      </c>
      <c r="E7" s="10">
        <f>C7/D7*100000</f>
        <v>518.32427103667646</v>
      </c>
      <c r="F7" s="10">
        <f>E7*B7</f>
        <v>829318.8336586823</v>
      </c>
    </row>
    <row r="8" spans="1:11">
      <c r="A8" s="4" t="s">
        <v>1</v>
      </c>
      <c r="B8" s="7">
        <v>6400</v>
      </c>
      <c r="C8" s="7">
        <v>245</v>
      </c>
      <c r="D8" s="8">
        <v>1365532</v>
      </c>
      <c r="E8" s="10">
        <f t="shared" ref="E8:E25" si="0">C8/D8*100000</f>
        <v>17.94172527630257</v>
      </c>
      <c r="F8" s="10">
        <f t="shared" ref="F8:F25" si="1">E8*B8</f>
        <v>114827.04176833645</v>
      </c>
    </row>
    <row r="9" spans="1:11">
      <c r="A9" s="6" t="s">
        <v>2</v>
      </c>
      <c r="B9" s="7">
        <v>7000</v>
      </c>
      <c r="C9" s="7">
        <v>147</v>
      </c>
      <c r="D9" s="8">
        <v>1547075</v>
      </c>
      <c r="E9" s="10">
        <f t="shared" si="0"/>
        <v>9.5018017872436698</v>
      </c>
      <c r="F9" s="10">
        <f t="shared" si="1"/>
        <v>66512.612510705687</v>
      </c>
    </row>
    <row r="10" spans="1:11">
      <c r="A10" s="6" t="s">
        <v>3</v>
      </c>
      <c r="B10" s="7">
        <v>7000</v>
      </c>
      <c r="C10" s="7">
        <v>195</v>
      </c>
      <c r="D10" s="8">
        <v>1636034</v>
      </c>
      <c r="E10" s="10">
        <f t="shared" si="0"/>
        <v>11.919067696637113</v>
      </c>
      <c r="F10" s="10">
        <f t="shared" si="1"/>
        <v>83433.473876459786</v>
      </c>
    </row>
    <row r="11" spans="1:11">
      <c r="A11" s="4" t="s">
        <v>4</v>
      </c>
      <c r="B11" s="7">
        <v>7000</v>
      </c>
      <c r="C11" s="7">
        <v>778</v>
      </c>
      <c r="D11" s="8">
        <v>1804424</v>
      </c>
      <c r="E11" s="10">
        <f t="shared" si="0"/>
        <v>43.116252056057782</v>
      </c>
      <c r="F11" s="10">
        <f t="shared" si="1"/>
        <v>301813.76439240447</v>
      </c>
    </row>
    <row r="12" spans="1:11">
      <c r="A12" s="6" t="s">
        <v>5</v>
      </c>
      <c r="B12" s="7">
        <v>7000</v>
      </c>
      <c r="C12" s="7">
        <v>1121</v>
      </c>
      <c r="D12" s="8">
        <v>1924978</v>
      </c>
      <c r="E12" s="10">
        <f t="shared" si="0"/>
        <v>58.234431770129319</v>
      </c>
      <c r="F12" s="10">
        <f t="shared" si="1"/>
        <v>407641.02239090524</v>
      </c>
    </row>
    <row r="13" spans="1:11">
      <c r="A13" s="6" t="s">
        <v>6</v>
      </c>
      <c r="B13" s="7">
        <v>7000</v>
      </c>
      <c r="C13" s="7">
        <v>1371</v>
      </c>
      <c r="D13" s="8">
        <v>1878849</v>
      </c>
      <c r="E13" s="10">
        <f t="shared" si="0"/>
        <v>72.970206759563965</v>
      </c>
      <c r="F13" s="10">
        <f t="shared" si="1"/>
        <v>510791.44731694774</v>
      </c>
    </row>
    <row r="14" spans="1:11">
      <c r="A14" s="6" t="s">
        <v>7</v>
      </c>
      <c r="B14" s="7">
        <v>7000</v>
      </c>
      <c r="C14" s="7">
        <v>1603</v>
      </c>
      <c r="D14" s="8">
        <v>1724669</v>
      </c>
      <c r="E14" s="10">
        <f t="shared" si="0"/>
        <v>92.945370966834801</v>
      </c>
      <c r="F14" s="10">
        <f t="shared" si="1"/>
        <v>650617.59676784358</v>
      </c>
    </row>
    <row r="15" spans="1:11">
      <c r="A15" s="5" t="s">
        <v>8</v>
      </c>
      <c r="B15" s="7">
        <v>7000</v>
      </c>
      <c r="C15" s="7">
        <v>2586</v>
      </c>
      <c r="D15" s="8">
        <v>1908443</v>
      </c>
      <c r="E15" s="10">
        <f t="shared" si="0"/>
        <v>135.50313003846591</v>
      </c>
      <c r="F15" s="10">
        <f t="shared" si="1"/>
        <v>948521.91026926134</v>
      </c>
    </row>
    <row r="16" spans="1:11">
      <c r="A16" s="6" t="s">
        <v>9</v>
      </c>
      <c r="B16" s="7">
        <v>7000</v>
      </c>
      <c r="C16" s="7">
        <v>3887</v>
      </c>
      <c r="D16" s="8">
        <v>2073527</v>
      </c>
      <c r="E16" s="10">
        <f t="shared" si="0"/>
        <v>187.45837406505922</v>
      </c>
      <c r="F16" s="10">
        <f t="shared" si="1"/>
        <v>1312208.6184554144</v>
      </c>
    </row>
    <row r="17" spans="1:8">
      <c r="A17" s="6" t="s">
        <v>10</v>
      </c>
      <c r="B17" s="7">
        <v>7000</v>
      </c>
      <c r="C17" s="7">
        <v>5116</v>
      </c>
      <c r="D17" s="8">
        <v>1941822</v>
      </c>
      <c r="E17" s="10">
        <f t="shared" si="0"/>
        <v>263.46390142865823</v>
      </c>
      <c r="F17" s="10">
        <f t="shared" si="1"/>
        <v>1844247.3100006075</v>
      </c>
    </row>
    <row r="18" spans="1:8">
      <c r="A18" s="6" t="s">
        <v>11</v>
      </c>
      <c r="B18" s="7">
        <v>7000</v>
      </c>
      <c r="C18" s="7">
        <v>6859</v>
      </c>
      <c r="D18" s="8">
        <v>1693684</v>
      </c>
      <c r="E18" s="10">
        <f t="shared" si="0"/>
        <v>404.97519017715229</v>
      </c>
      <c r="F18" s="10">
        <f t="shared" si="1"/>
        <v>2834826.3312400659</v>
      </c>
    </row>
    <row r="19" spans="1:8">
      <c r="A19" s="4" t="s">
        <v>12</v>
      </c>
      <c r="B19" s="7">
        <v>6000</v>
      </c>
      <c r="C19" s="7">
        <v>10406</v>
      </c>
      <c r="D19" s="8">
        <v>1560711</v>
      </c>
      <c r="E19" s="10">
        <f t="shared" si="0"/>
        <v>666.74739910207597</v>
      </c>
      <c r="F19" s="10">
        <f t="shared" si="1"/>
        <v>4000484.3946124557</v>
      </c>
    </row>
    <row r="20" spans="1:8">
      <c r="A20" s="6" t="s">
        <v>13</v>
      </c>
      <c r="B20" s="7">
        <v>5000</v>
      </c>
      <c r="C20" s="7">
        <v>16201</v>
      </c>
      <c r="D20" s="8">
        <v>1617467</v>
      </c>
      <c r="E20" s="10">
        <f t="shared" si="0"/>
        <v>1001.6278539222129</v>
      </c>
      <c r="F20" s="10">
        <f t="shared" si="1"/>
        <v>5008139.2696110643</v>
      </c>
    </row>
    <row r="21" spans="1:8">
      <c r="A21" s="6" t="s">
        <v>14</v>
      </c>
      <c r="B21" s="7">
        <v>4000</v>
      </c>
      <c r="C21" s="7">
        <v>19746</v>
      </c>
      <c r="D21" s="8">
        <v>1209237</v>
      </c>
      <c r="E21" s="10">
        <f t="shared" si="0"/>
        <v>1632.9305173427542</v>
      </c>
      <c r="F21" s="10">
        <f t="shared" si="1"/>
        <v>6531722.0693710167</v>
      </c>
    </row>
    <row r="22" spans="1:8">
      <c r="A22" s="6" t="s">
        <v>15</v>
      </c>
      <c r="B22" s="7">
        <v>3000</v>
      </c>
      <c r="C22" s="7">
        <v>27002</v>
      </c>
      <c r="D22" s="8">
        <v>1018781</v>
      </c>
      <c r="E22" s="10">
        <f t="shared" si="0"/>
        <v>2650.422416593949</v>
      </c>
      <c r="F22" s="10">
        <f t="shared" si="1"/>
        <v>7951267.249781847</v>
      </c>
    </row>
    <row r="23" spans="1:8">
      <c r="A23" s="5" t="s">
        <v>16</v>
      </c>
      <c r="B23" s="7">
        <v>2000</v>
      </c>
      <c r="C23" s="7">
        <v>35310</v>
      </c>
      <c r="D23" s="8">
        <v>785993</v>
      </c>
      <c r="E23" s="10">
        <f t="shared" si="0"/>
        <v>4492.4064209223234</v>
      </c>
      <c r="F23" s="10">
        <f t="shared" si="1"/>
        <v>8984812.8418446463</v>
      </c>
    </row>
    <row r="24" spans="1:8">
      <c r="A24" s="6" t="s">
        <v>17</v>
      </c>
      <c r="B24" s="7">
        <v>1000</v>
      </c>
      <c r="C24" s="7">
        <v>41758</v>
      </c>
      <c r="D24" s="8">
        <v>531633</v>
      </c>
      <c r="E24" s="10">
        <f t="shared" si="0"/>
        <v>7854.6666591426801</v>
      </c>
      <c r="F24" s="10">
        <f t="shared" si="1"/>
        <v>7854666.6591426805</v>
      </c>
    </row>
    <row r="25" spans="1:8">
      <c r="A25" s="6" t="s">
        <v>18</v>
      </c>
      <c r="B25" s="7">
        <v>1000</v>
      </c>
      <c r="C25" s="7">
        <v>61875</v>
      </c>
      <c r="D25" s="8">
        <v>399177</v>
      </c>
      <c r="E25" s="10">
        <f t="shared" si="0"/>
        <v>15500.64257209208</v>
      </c>
      <c r="F25" s="10">
        <f t="shared" si="1"/>
        <v>15500642.57209208</v>
      </c>
    </row>
    <row r="26" spans="1:8">
      <c r="B26" s="7"/>
      <c r="C26" s="7"/>
      <c r="D26" s="7"/>
      <c r="E26" s="10"/>
      <c r="F26" s="10"/>
    </row>
    <row r="27" spans="1:8">
      <c r="A27" s="6" t="s">
        <v>22</v>
      </c>
      <c r="B27" s="7">
        <f>SUM(B7:B25)</f>
        <v>100000</v>
      </c>
      <c r="C27" s="7">
        <f>SUM(C7:C25)</f>
        <v>238062</v>
      </c>
      <c r="D27" s="7">
        <f>SUM(D7:D25)</f>
        <v>26980113</v>
      </c>
      <c r="E27" s="10">
        <f>SUM(E7:E25)</f>
        <v>35615.797562176856</v>
      </c>
      <c r="F27" s="10">
        <f>SUM(F7:F25)</f>
        <v>65736495.019103423</v>
      </c>
    </row>
    <row r="28" spans="1:8">
      <c r="A28" s="6"/>
      <c r="B28" s="9"/>
      <c r="C28" s="9"/>
      <c r="D28" s="9"/>
      <c r="E28" s="5"/>
      <c r="F28" s="5"/>
    </row>
    <row r="29" spans="1:8">
      <c r="F29" s="1"/>
      <c r="G29" s="33" t="s">
        <v>29</v>
      </c>
      <c r="H29" s="33"/>
    </row>
    <row r="30" spans="1:8">
      <c r="E30" s="1"/>
      <c r="F30" s="1" t="s">
        <v>30</v>
      </c>
      <c r="G30" s="1" t="s">
        <v>27</v>
      </c>
      <c r="H30" s="1" t="s">
        <v>28</v>
      </c>
    </row>
    <row r="31" spans="1:8">
      <c r="A31" s="3" t="s">
        <v>31</v>
      </c>
      <c r="F31" s="11">
        <f>F27/B27</f>
        <v>657.36495019103427</v>
      </c>
      <c r="G31" s="11">
        <f>F31-1.96*(F31/SQRT(C27))</f>
        <v>654.72425924266179</v>
      </c>
      <c r="H31" s="11">
        <f>F31+1.96*(F31/SQRT(C27))</f>
        <v>660.00564113940675</v>
      </c>
    </row>
    <row r="33" spans="4:4">
      <c r="D33" s="12"/>
    </row>
  </sheetData>
  <mergeCells count="1">
    <mergeCell ref="G29:H29"/>
  </mergeCells>
  <phoneticPr fontId="0" type="noConversion"/>
  <hyperlinks>
    <hyperlink ref="K1" location="Contents!A1" display="Back to contents page"/>
  </hyperlink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18"/>
  <sheetViews>
    <sheetView tabSelected="1" workbookViewId="0"/>
  </sheetViews>
  <sheetFormatPr defaultRowHeight="12.75"/>
  <cols>
    <col min="1" max="4" width="12.28515625" style="3" customWidth="1"/>
    <col min="5" max="5" width="13.28515625" style="3" customWidth="1"/>
    <col min="6" max="6" width="16.85546875" style="3" bestFit="1" customWidth="1"/>
    <col min="7" max="8" width="12.28515625" style="3" customWidth="1"/>
    <col min="9" max="16384" width="9.140625" style="3"/>
  </cols>
  <sheetData>
    <row r="1" spans="1:11">
      <c r="A1" s="3" t="s">
        <v>23</v>
      </c>
      <c r="K1" s="12" t="s">
        <v>66</v>
      </c>
    </row>
    <row r="2" spans="1:11">
      <c r="A2" s="3" t="s">
        <v>35</v>
      </c>
    </row>
    <row r="4" spans="1:11">
      <c r="A4" s="1" t="s">
        <v>32</v>
      </c>
    </row>
    <row r="6" spans="1:11">
      <c r="A6" s="1" t="s">
        <v>24</v>
      </c>
      <c r="B6" s="2" t="s">
        <v>19</v>
      </c>
      <c r="C6" s="1" t="s">
        <v>20</v>
      </c>
      <c r="D6" s="1" t="s">
        <v>21</v>
      </c>
      <c r="E6" s="1" t="s">
        <v>26</v>
      </c>
      <c r="F6" s="1" t="s">
        <v>25</v>
      </c>
    </row>
    <row r="7" spans="1:11">
      <c r="A7" s="5" t="s">
        <v>8</v>
      </c>
      <c r="B7" s="7">
        <v>7000</v>
      </c>
      <c r="C7" s="7">
        <v>2586</v>
      </c>
      <c r="D7" s="8">
        <v>1908443</v>
      </c>
      <c r="E7" s="10">
        <f>C7/D7*100000</f>
        <v>135.50313003846591</v>
      </c>
      <c r="F7" s="10">
        <f>E7*B7</f>
        <v>948521.91026926134</v>
      </c>
    </row>
    <row r="8" spans="1:11">
      <c r="A8" s="6" t="s">
        <v>9</v>
      </c>
      <c r="B8" s="7">
        <v>7000</v>
      </c>
      <c r="C8" s="7">
        <v>3887</v>
      </c>
      <c r="D8" s="8">
        <v>2073527</v>
      </c>
      <c r="E8" s="10">
        <f>C8/D8*100000</f>
        <v>187.45837406505922</v>
      </c>
      <c r="F8" s="10">
        <f>E8*B8</f>
        <v>1312208.6184554144</v>
      </c>
    </row>
    <row r="9" spans="1:11">
      <c r="A9" s="6" t="s">
        <v>10</v>
      </c>
      <c r="B9" s="7">
        <v>7000</v>
      </c>
      <c r="C9" s="7">
        <v>5116</v>
      </c>
      <c r="D9" s="8">
        <v>1941822</v>
      </c>
      <c r="E9" s="10">
        <f>C9/D9*100000</f>
        <v>263.46390142865823</v>
      </c>
      <c r="F9" s="10">
        <f>E9*B9</f>
        <v>1844247.3100006075</v>
      </c>
    </row>
    <row r="10" spans="1:11">
      <c r="A10" s="6" t="s">
        <v>11</v>
      </c>
      <c r="B10" s="7">
        <v>7000</v>
      </c>
      <c r="C10" s="7">
        <v>6859</v>
      </c>
      <c r="D10" s="8">
        <v>1693684</v>
      </c>
      <c r="E10" s="10">
        <f>C10/D10*100000</f>
        <v>404.97519017715229</v>
      </c>
      <c r="F10" s="10">
        <f>E10*B10</f>
        <v>2834826.3312400659</v>
      </c>
    </row>
    <row r="11" spans="1:11">
      <c r="B11" s="7"/>
      <c r="C11" s="7"/>
      <c r="D11" s="7"/>
      <c r="E11" s="10"/>
      <c r="F11" s="10"/>
    </row>
    <row r="12" spans="1:11">
      <c r="A12" s="6" t="s">
        <v>22</v>
      </c>
      <c r="B12" s="7">
        <f>SUM(B7:B10)</f>
        <v>28000</v>
      </c>
      <c r="C12" s="7">
        <f>SUM(C7:C10)</f>
        <v>18448</v>
      </c>
      <c r="D12" s="7">
        <f>SUM(D7:D10)</f>
        <v>7617476</v>
      </c>
      <c r="E12" s="10">
        <f>SUM(E7:E10)</f>
        <v>991.40059570933568</v>
      </c>
      <c r="F12" s="10">
        <f>SUM(F7:F10)</f>
        <v>6939804.1699653491</v>
      </c>
    </row>
    <row r="13" spans="1:11">
      <c r="A13" s="6"/>
      <c r="B13" s="9"/>
      <c r="C13" s="9"/>
      <c r="D13" s="9"/>
      <c r="E13" s="5"/>
      <c r="F13" s="5"/>
    </row>
    <row r="14" spans="1:11">
      <c r="F14" s="1"/>
      <c r="G14" s="33" t="s">
        <v>29</v>
      </c>
      <c r="H14" s="33"/>
    </row>
    <row r="15" spans="1:11">
      <c r="E15" s="1"/>
      <c r="F15" s="1" t="s">
        <v>30</v>
      </c>
      <c r="G15" s="1" t="s">
        <v>27</v>
      </c>
      <c r="H15" s="1" t="s">
        <v>28</v>
      </c>
    </row>
    <row r="16" spans="1:11">
      <c r="A16" s="3" t="s">
        <v>34</v>
      </c>
      <c r="F16" s="11">
        <f>F12/B12</f>
        <v>247.85014892733389</v>
      </c>
      <c r="G16" s="11">
        <f>F16-1.96*(F16/SQRT(C12))</f>
        <v>244.2735469642825</v>
      </c>
      <c r="H16" s="11">
        <f>F16+1.96*(F16/SQRT(C12))</f>
        <v>251.42675089038528</v>
      </c>
    </row>
    <row r="18" spans="4:4">
      <c r="D18" s="12"/>
    </row>
  </sheetData>
  <mergeCells count="1">
    <mergeCell ref="G14:H14"/>
  </mergeCells>
  <hyperlinks>
    <hyperlink ref="K1" location="Contents!A1" display="Back to contents 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Methods</vt:lpstr>
      <vt:lpstr>All ages</vt:lpstr>
      <vt:lpstr>Age groups</vt:lpstr>
    </vt:vector>
  </TitlesOfParts>
  <Company>Office for National Statistics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kytel</dc:creator>
  <cp:lastModifiedBy>Michalis</cp:lastModifiedBy>
  <dcterms:created xsi:type="dcterms:W3CDTF">2009-11-16T13:54:04Z</dcterms:created>
  <dcterms:modified xsi:type="dcterms:W3CDTF">2013-11-15T11:01:38Z</dcterms:modified>
</cp:coreProperties>
</file>