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1"/>
  </bookViews>
  <sheets>
    <sheet name="Fertilisers" sheetId="1" r:id="rId1"/>
    <sheet name="Nutrient Solution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<sst xmlns="http://schemas.openxmlformats.org/spreadsheetml/2006/main" count="126" uniqueCount="107">
  <si>
    <t>anions</t>
  </si>
  <si>
    <t>kations</t>
  </si>
  <si>
    <t>EC</t>
  </si>
  <si>
    <t>Λίπασμα</t>
  </si>
  <si>
    <t>Χημικη σύνθεση</t>
  </si>
  <si>
    <t>% θρεπτικό στοιχείο</t>
  </si>
  <si>
    <t>Μοριακό βάρος</t>
  </si>
  <si>
    <t>Νιτρικό οξύ 100%</t>
  </si>
  <si>
    <t>Φωσφορικό οξύ</t>
  </si>
  <si>
    <t>Νιτρικό ασβέστιο</t>
  </si>
  <si>
    <t>Νιτρικό κάλιο</t>
  </si>
  <si>
    <t>Νιτρική αμμωνία</t>
  </si>
  <si>
    <t>Νιτρικό μαγνήσιο</t>
  </si>
  <si>
    <t>Φωσφορικό μονοκάλιο</t>
  </si>
  <si>
    <t>Φωσφορικό μονοαμμώνιο</t>
  </si>
  <si>
    <t>Θειικό κάλι</t>
  </si>
  <si>
    <t>Μαγνησία</t>
  </si>
  <si>
    <t>Θεεικό μαγγάνιο</t>
  </si>
  <si>
    <t>Θεεικός ψευδάργυρος</t>
  </si>
  <si>
    <t>Βόρακας</t>
  </si>
  <si>
    <t>Οκταβαρικό νάτριο</t>
  </si>
  <si>
    <t>Θειικός χαλκός</t>
  </si>
  <si>
    <t>Μολυβδαινικό αμμώνιο</t>
  </si>
  <si>
    <t>Μολυβδαινικό νάτριο</t>
  </si>
  <si>
    <t>Χηλικός σίδηρος Fe-Lo</t>
  </si>
  <si>
    <t>22 N</t>
  </si>
  <si>
    <t>32 P</t>
  </si>
  <si>
    <t>15.5 N, 19 Ca</t>
  </si>
  <si>
    <t>13 N, 38 K</t>
  </si>
  <si>
    <t>35 N</t>
  </si>
  <si>
    <t>11 N, 9 Mg</t>
  </si>
  <si>
    <t>23 P, 28 K</t>
  </si>
  <si>
    <t>27 P, 12 N</t>
  </si>
  <si>
    <t>45 K, 18 S</t>
  </si>
  <si>
    <t>10 Mg, 13 S</t>
  </si>
  <si>
    <t>32 Mn</t>
  </si>
  <si>
    <t>23 Zn</t>
  </si>
  <si>
    <t>11 B</t>
  </si>
  <si>
    <t>20.5 B</t>
  </si>
  <si>
    <t>25 Cu</t>
  </si>
  <si>
    <t>58 Mo</t>
  </si>
  <si>
    <t>40 Mo</t>
  </si>
  <si>
    <t>13 Fe</t>
  </si>
  <si>
    <t>9 Fe</t>
  </si>
  <si>
    <t>7 Fe</t>
  </si>
  <si>
    <t>6 Fe</t>
  </si>
  <si>
    <t>Χηλικός σίδηρος 330 Fe</t>
  </si>
  <si>
    <t>Χηλικός σίδηρος Fe-DP</t>
  </si>
  <si>
    <t>Χηλικός σίδηρος Hi</t>
  </si>
  <si>
    <t>Fe-EDTA</t>
  </si>
  <si>
    <t>Fe-DTPA</t>
  </si>
  <si>
    <r>
      <t>HNO</t>
    </r>
    <r>
      <rPr>
        <vertAlign val="subscript"/>
        <sz val="10"/>
        <rFont val="Comic Sans MS"/>
        <family val="4"/>
      </rPr>
      <t>3</t>
    </r>
  </si>
  <si>
    <r>
      <t>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</si>
  <si>
    <r>
      <t>Ca(NO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)</t>
    </r>
    <r>
      <rPr>
        <vertAlign val="subscript"/>
        <sz val="10"/>
        <rFont val="Comic Sans MS"/>
        <family val="4"/>
      </rPr>
      <t>2</t>
    </r>
  </si>
  <si>
    <r>
      <t>K NO</t>
    </r>
    <r>
      <rPr>
        <vertAlign val="subscript"/>
        <sz val="10"/>
        <rFont val="Comic Sans MS"/>
        <family val="4"/>
      </rPr>
      <t>3</t>
    </r>
  </si>
  <si>
    <r>
      <t>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NO</t>
    </r>
    <r>
      <rPr>
        <vertAlign val="subscript"/>
        <sz val="10"/>
        <rFont val="Comic Sans MS"/>
        <family val="4"/>
      </rPr>
      <t>3</t>
    </r>
  </si>
  <si>
    <r>
      <t>Mg(NO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)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 xml:space="preserve"> 6H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</si>
  <si>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K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</si>
  <si>
    <r>
      <t>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</si>
  <si>
    <r>
      <t>K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4</t>
    </r>
  </si>
  <si>
    <r>
      <t>MgSO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7H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</si>
  <si>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MnSO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</si>
  <si>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ZnSO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7H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</si>
  <si>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Na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B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O</t>
    </r>
    <r>
      <rPr>
        <vertAlign val="subscript"/>
        <sz val="10"/>
        <rFont val="Comic Sans MS"/>
        <family val="4"/>
      </rPr>
      <t>7</t>
    </r>
    <r>
      <rPr>
        <sz val="10"/>
        <rFont val="Comic Sans MS"/>
        <family val="4"/>
      </rPr>
      <t xml:space="preserve"> 10H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</si>
  <si>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Na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B</t>
    </r>
    <r>
      <rPr>
        <vertAlign val="subscript"/>
        <sz val="10"/>
        <rFont val="Comic Sans MS"/>
        <family val="4"/>
      </rPr>
      <t>8</t>
    </r>
    <r>
      <rPr>
        <sz val="10"/>
        <rFont val="Comic Sans MS"/>
        <family val="4"/>
      </rPr>
      <t>O</t>
    </r>
    <r>
      <rPr>
        <vertAlign val="subscript"/>
        <sz val="10"/>
        <rFont val="Comic Sans MS"/>
        <family val="4"/>
      </rPr>
      <t>13</t>
    </r>
    <r>
      <rPr>
        <sz val="10"/>
        <rFont val="Comic Sans MS"/>
        <family val="4"/>
      </rPr>
      <t xml:space="preserve"> 4H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</si>
  <si>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CuSO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5H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</si>
  <si>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(NH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)6Mo</t>
    </r>
    <r>
      <rPr>
        <vertAlign val="subscript"/>
        <sz val="10"/>
        <rFont val="Comic Sans MS"/>
        <family val="4"/>
      </rPr>
      <t>7</t>
    </r>
    <r>
      <rPr>
        <sz val="10"/>
        <rFont val="Comic Sans MS"/>
        <family val="4"/>
      </rPr>
      <t>O</t>
    </r>
    <r>
      <rPr>
        <vertAlign val="subscript"/>
        <sz val="10"/>
        <rFont val="Comic Sans MS"/>
        <family val="4"/>
      </rPr>
      <t>24</t>
    </r>
    <r>
      <rPr>
        <sz val="10"/>
        <rFont val="Comic Sans MS"/>
        <family val="4"/>
      </rPr>
      <t xml:space="preserve"> 4H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</si>
  <si>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Na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MoO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2H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O</t>
    </r>
  </si>
  <si>
    <r>
      <t>MgSO</t>
    </r>
    <r>
      <rPr>
        <vertAlign val="subscript"/>
        <sz val="10"/>
        <rFont val="Comic Sans MS"/>
        <family val="4"/>
      </rPr>
      <t>4</t>
    </r>
  </si>
  <si>
    <r>
      <t>Mg(NO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)</t>
    </r>
    <r>
      <rPr>
        <vertAlign val="subscript"/>
        <sz val="10"/>
        <rFont val="Comic Sans MS"/>
        <family val="4"/>
      </rPr>
      <t>2</t>
    </r>
  </si>
  <si>
    <r>
      <t>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NO</t>
    </r>
    <r>
      <rPr>
        <vertAlign val="subscript"/>
        <sz val="10"/>
        <rFont val="Comic Sans MS"/>
        <family val="4"/>
      </rPr>
      <t>3</t>
    </r>
  </si>
  <si>
    <r>
      <t>KH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</si>
  <si>
    <r>
      <t>KNO</t>
    </r>
    <r>
      <rPr>
        <vertAlign val="subscript"/>
        <sz val="10"/>
        <rFont val="Comic Sans MS"/>
        <family val="4"/>
      </rPr>
      <t>3</t>
    </r>
  </si>
  <si>
    <r>
      <t>NO</t>
    </r>
    <r>
      <rPr>
        <vertAlign val="subscript"/>
        <sz val="10"/>
        <rFont val="Comic Sans MS"/>
        <family val="4"/>
      </rPr>
      <t>3</t>
    </r>
    <r>
      <rPr>
        <vertAlign val="superscript"/>
        <sz val="10"/>
        <rFont val="Comic Sans MS"/>
        <family val="4"/>
      </rPr>
      <t>-</t>
    </r>
  </si>
  <si>
    <r>
      <t>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  <r>
      <rPr>
        <vertAlign val="superscript"/>
        <sz val="10"/>
        <rFont val="Comic Sans MS"/>
        <family val="4"/>
      </rPr>
      <t>-</t>
    </r>
  </si>
  <si>
    <r>
      <t>SO</t>
    </r>
    <r>
      <rPr>
        <vertAlign val="subscript"/>
        <sz val="10"/>
        <rFont val="Comic Sans MS"/>
        <family val="4"/>
      </rPr>
      <t>4</t>
    </r>
    <r>
      <rPr>
        <vertAlign val="superscript"/>
        <sz val="10"/>
        <rFont val="Comic Sans MS"/>
        <family val="4"/>
      </rPr>
      <t>--</t>
    </r>
  </si>
  <si>
    <r>
      <t>NH</t>
    </r>
    <r>
      <rPr>
        <vertAlign val="subscript"/>
        <sz val="10"/>
        <rFont val="Comic Sans MS"/>
        <family val="4"/>
      </rPr>
      <t>4</t>
    </r>
    <r>
      <rPr>
        <vertAlign val="superscript"/>
        <sz val="10"/>
        <rFont val="Comic Sans MS"/>
        <family val="4"/>
      </rPr>
      <t>+</t>
    </r>
  </si>
  <si>
    <r>
      <t>K</t>
    </r>
    <r>
      <rPr>
        <vertAlign val="superscript"/>
        <sz val="10"/>
        <rFont val="Comic Sans MS"/>
        <family val="4"/>
      </rPr>
      <t>+</t>
    </r>
  </si>
  <si>
    <r>
      <t>Ca</t>
    </r>
    <r>
      <rPr>
        <vertAlign val="superscript"/>
        <sz val="10"/>
        <rFont val="Comic Sans MS"/>
        <family val="4"/>
      </rPr>
      <t>++</t>
    </r>
  </si>
  <si>
    <r>
      <t>Mg</t>
    </r>
    <r>
      <rPr>
        <vertAlign val="superscript"/>
        <sz val="10"/>
        <rFont val="Comic Sans MS"/>
        <family val="4"/>
      </rPr>
      <t>++</t>
    </r>
  </si>
  <si>
    <t>mmol / l</t>
  </si>
  <si>
    <t>Συγκ στο νερό</t>
  </si>
  <si>
    <r>
      <t>Η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Ο</t>
    </r>
    <r>
      <rPr>
        <vertAlign val="superscript"/>
        <sz val="10"/>
        <rFont val="Comic Sans MS"/>
        <family val="4"/>
      </rPr>
      <t>+</t>
    </r>
  </si>
  <si>
    <t>Αρχική</t>
  </si>
  <si>
    <t>Διόρθωση για</t>
  </si>
  <si>
    <t xml:space="preserve"> μεγαλύτερη EC</t>
  </si>
  <si>
    <t>Προσθήκη</t>
  </si>
  <si>
    <t>Τελική Συγκέντρωση</t>
  </si>
  <si>
    <t>Διορθωμένη &gt; EC</t>
  </si>
  <si>
    <t>g/mol</t>
  </si>
  <si>
    <t>mg/l</t>
  </si>
  <si>
    <t>ΘΔ τροφ.</t>
  </si>
  <si>
    <t>Μητρ. ΘΔ</t>
  </si>
  <si>
    <t>kg /m3</t>
  </si>
  <si>
    <t>Όγκος ΜΘΔ (m3)</t>
  </si>
  <si>
    <t>kg λιπάσματος</t>
  </si>
  <si>
    <t xml:space="preserve">CK/(CK + CCa + CMg) </t>
  </si>
  <si>
    <t>CCa/(CK + CCa + CMg)</t>
  </si>
  <si>
    <r>
      <t>CMg/(CK + CCa + CMg)</t>
    </r>
    <r>
      <rPr>
        <sz val="10"/>
        <rFont val="Comic Sans MS"/>
        <family val="4"/>
      </rPr>
      <t xml:space="preserve"> </t>
    </r>
  </si>
  <si>
    <t>Ν/Κ</t>
  </si>
  <si>
    <t>ΝΗ4/Ν</t>
  </si>
  <si>
    <t>Αναλογίες (meq/meq)</t>
  </si>
  <si>
    <t>Αναλογίες (mol/mol)</t>
  </si>
  <si>
    <t>K/Ca</t>
  </si>
  <si>
    <t>Ca/Mg</t>
  </si>
  <si>
    <t>K/Mg</t>
  </si>
  <si>
    <t>HCO3-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</si>
</sst>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</numFmts>
  <fonts count="8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vertAlign val="subscript"/>
      <sz val="10"/>
      <name val="Comic Sans MS"/>
      <family val="4"/>
    </font>
    <font>
      <vertAlign val="superscript"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9" fontId="2" fillId="8" borderId="18" xfId="19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65" fontId="2" fillId="10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B2" sqref="B2:E23"/>
    </sheetView>
  </sheetViews>
  <sheetFormatPr defaultColWidth="9.140625" defaultRowHeight="12.75"/>
  <cols>
    <col min="1" max="1" width="9.140625" style="1" customWidth="1"/>
    <col min="2" max="2" width="25.57421875" style="1" bestFit="1" customWidth="1"/>
    <col min="3" max="3" width="19.28125" style="1" bestFit="1" customWidth="1"/>
    <col min="4" max="4" width="19.421875" style="1" bestFit="1" customWidth="1"/>
    <col min="5" max="5" width="15.00390625" style="1" bestFit="1" customWidth="1"/>
    <col min="6" max="16384" width="9.140625" style="1" customWidth="1"/>
  </cols>
  <sheetData>
    <row r="1" ht="15.75" thickBot="1"/>
    <row r="2" spans="2:5" ht="16.5">
      <c r="B2" s="2" t="s">
        <v>3</v>
      </c>
      <c r="C2" s="3" t="s">
        <v>4</v>
      </c>
      <c r="D2" s="3" t="s">
        <v>5</v>
      </c>
      <c r="E2" s="4" t="s">
        <v>6</v>
      </c>
    </row>
    <row r="3" spans="2:5" ht="16.5">
      <c r="B3" s="5" t="s">
        <v>7</v>
      </c>
      <c r="C3" s="6" t="s">
        <v>51</v>
      </c>
      <c r="D3" s="6" t="s">
        <v>25</v>
      </c>
      <c r="E3" s="7">
        <v>63</v>
      </c>
    </row>
    <row r="4" spans="2:5" ht="16.5">
      <c r="B4" s="5" t="s">
        <v>8</v>
      </c>
      <c r="C4" s="6" t="s">
        <v>52</v>
      </c>
      <c r="D4" s="6" t="s">
        <v>26</v>
      </c>
      <c r="E4" s="7">
        <v>98</v>
      </c>
    </row>
    <row r="5" spans="2:5" ht="16.5">
      <c r="B5" s="5" t="s">
        <v>9</v>
      </c>
      <c r="C5" s="6" t="s">
        <v>53</v>
      </c>
      <c r="D5" s="6" t="s">
        <v>27</v>
      </c>
      <c r="E5" s="7">
        <v>181</v>
      </c>
    </row>
    <row r="6" spans="2:5" ht="16.5">
      <c r="B6" s="5" t="s">
        <v>10</v>
      </c>
      <c r="C6" s="6" t="s">
        <v>54</v>
      </c>
      <c r="D6" s="6" t="s">
        <v>28</v>
      </c>
      <c r="E6" s="7">
        <v>101.1</v>
      </c>
    </row>
    <row r="7" spans="2:5" ht="16.5">
      <c r="B7" s="5" t="s">
        <v>11</v>
      </c>
      <c r="C7" s="6" t="s">
        <v>55</v>
      </c>
      <c r="D7" s="6" t="s">
        <v>29</v>
      </c>
      <c r="E7" s="7">
        <v>80</v>
      </c>
    </row>
    <row r="8" spans="2:5" ht="16.5">
      <c r="B8" s="5" t="s">
        <v>12</v>
      </c>
      <c r="C8" s="6" t="s">
        <v>56</v>
      </c>
      <c r="D8" s="6" t="s">
        <v>30</v>
      </c>
      <c r="E8" s="7">
        <v>256.3</v>
      </c>
    </row>
    <row r="9" spans="2:5" ht="16.5">
      <c r="B9" s="5" t="s">
        <v>13</v>
      </c>
      <c r="C9" s="6" t="s">
        <v>57</v>
      </c>
      <c r="D9" s="6" t="s">
        <v>31</v>
      </c>
      <c r="E9" s="7">
        <v>136.1</v>
      </c>
    </row>
    <row r="10" spans="2:5" ht="16.5">
      <c r="B10" s="5" t="s">
        <v>14</v>
      </c>
      <c r="C10" s="6" t="s">
        <v>58</v>
      </c>
      <c r="D10" s="6" t="s">
        <v>32</v>
      </c>
      <c r="E10" s="7">
        <v>115</v>
      </c>
    </row>
    <row r="11" spans="2:5" ht="16.5">
      <c r="B11" s="5" t="s">
        <v>15</v>
      </c>
      <c r="C11" s="6" t="s">
        <v>59</v>
      </c>
      <c r="D11" s="6" t="s">
        <v>33</v>
      </c>
      <c r="E11" s="7">
        <v>174.3</v>
      </c>
    </row>
    <row r="12" spans="2:5" ht="16.5">
      <c r="B12" s="5" t="s">
        <v>16</v>
      </c>
      <c r="C12" s="6" t="s">
        <v>60</v>
      </c>
      <c r="D12" s="6" t="s">
        <v>34</v>
      </c>
      <c r="E12" s="7">
        <v>246.6</v>
      </c>
    </row>
    <row r="13" spans="2:5" ht="16.5">
      <c r="B13" s="5" t="s">
        <v>17</v>
      </c>
      <c r="C13" s="6" t="s">
        <v>61</v>
      </c>
      <c r="D13" s="6" t="s">
        <v>35</v>
      </c>
      <c r="E13" s="7">
        <v>169</v>
      </c>
    </row>
    <row r="14" spans="2:5" ht="16.5">
      <c r="B14" s="5" t="s">
        <v>18</v>
      </c>
      <c r="C14" s="6" t="s">
        <v>62</v>
      </c>
      <c r="D14" s="6" t="s">
        <v>36</v>
      </c>
      <c r="E14" s="7">
        <v>287.5</v>
      </c>
    </row>
    <row r="15" spans="2:5" ht="16.5">
      <c r="B15" s="5" t="s">
        <v>19</v>
      </c>
      <c r="C15" s="6" t="s">
        <v>63</v>
      </c>
      <c r="D15" s="6" t="s">
        <v>37</v>
      </c>
      <c r="E15" s="7">
        <v>381.2</v>
      </c>
    </row>
    <row r="16" spans="2:5" ht="16.5">
      <c r="B16" s="5" t="s">
        <v>20</v>
      </c>
      <c r="C16" s="6" t="s">
        <v>64</v>
      </c>
      <c r="D16" s="6" t="s">
        <v>38</v>
      </c>
      <c r="E16" s="7">
        <v>412.4</v>
      </c>
    </row>
    <row r="17" spans="2:5" ht="16.5">
      <c r="B17" s="5" t="s">
        <v>21</v>
      </c>
      <c r="C17" s="6" t="s">
        <v>65</v>
      </c>
      <c r="D17" s="6" t="s">
        <v>39</v>
      </c>
      <c r="E17" s="7">
        <v>249.7</v>
      </c>
    </row>
    <row r="18" spans="2:5" ht="16.5">
      <c r="B18" s="5" t="s">
        <v>22</v>
      </c>
      <c r="C18" s="6" t="s">
        <v>66</v>
      </c>
      <c r="D18" s="6" t="s">
        <v>40</v>
      </c>
      <c r="E18" s="7">
        <v>1163.3</v>
      </c>
    </row>
    <row r="19" spans="2:5" ht="16.5">
      <c r="B19" s="5" t="s">
        <v>23</v>
      </c>
      <c r="C19" s="6" t="s">
        <v>67</v>
      </c>
      <c r="D19" s="6" t="s">
        <v>41</v>
      </c>
      <c r="E19" s="7">
        <v>241.9</v>
      </c>
    </row>
    <row r="20" spans="2:5" ht="16.5">
      <c r="B20" s="5" t="s">
        <v>24</v>
      </c>
      <c r="C20" s="6" t="s">
        <v>49</v>
      </c>
      <c r="D20" s="6" t="s">
        <v>42</v>
      </c>
      <c r="E20" s="7">
        <v>430</v>
      </c>
    </row>
    <row r="21" spans="2:5" ht="16.5">
      <c r="B21" s="5" t="s">
        <v>46</v>
      </c>
      <c r="C21" s="6" t="s">
        <v>50</v>
      </c>
      <c r="D21" s="6" t="s">
        <v>43</v>
      </c>
      <c r="E21" s="7">
        <v>621</v>
      </c>
    </row>
    <row r="22" spans="2:5" ht="16.5">
      <c r="B22" s="5" t="s">
        <v>47</v>
      </c>
      <c r="C22" s="6" t="s">
        <v>50</v>
      </c>
      <c r="D22" s="6" t="s">
        <v>44</v>
      </c>
      <c r="E22" s="7">
        <v>799</v>
      </c>
    </row>
    <row r="23" spans="2:5" ht="17.25" thickBot="1">
      <c r="B23" s="8" t="s">
        <v>48</v>
      </c>
      <c r="C23" s="9" t="s">
        <v>50</v>
      </c>
      <c r="D23" s="9" t="s">
        <v>45</v>
      </c>
      <c r="E23" s="10">
        <v>932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50" zoomScaleNormal="150" workbookViewId="0" topLeftCell="A1">
      <selection activeCell="U8" sqref="U8"/>
    </sheetView>
  </sheetViews>
  <sheetFormatPr defaultColWidth="9.140625" defaultRowHeight="12.75"/>
  <cols>
    <col min="1" max="1" width="19.421875" style="1" customWidth="1"/>
    <col min="2" max="3" width="9.140625" style="1" customWidth="1"/>
    <col min="4" max="4" width="8.421875" style="1" customWidth="1"/>
    <col min="5" max="5" width="9.140625" style="1" customWidth="1"/>
    <col min="6" max="6" width="8.140625" style="1" customWidth="1"/>
    <col min="7" max="7" width="8.00390625" style="1" customWidth="1"/>
    <col min="8" max="8" width="9.140625" style="1" customWidth="1"/>
    <col min="9" max="9" width="7.57421875" style="1" customWidth="1"/>
    <col min="10" max="10" width="9.851562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9.8515625" style="1" bestFit="1" customWidth="1"/>
    <col min="15" max="15" width="18.00390625" style="1" customWidth="1"/>
    <col min="17" max="20" width="9.140625" style="1" customWidth="1"/>
    <col min="21" max="21" width="16.00390625" style="1" bestFit="1" customWidth="1"/>
    <col min="22" max="16384" width="9.140625" style="1" customWidth="1"/>
  </cols>
  <sheetData>
    <row r="1" spans="1:16" ht="16.5">
      <c r="A1" s="18"/>
      <c r="B1" s="18" t="s">
        <v>73</v>
      </c>
      <c r="C1" s="18" t="s">
        <v>74</v>
      </c>
      <c r="D1" s="18" t="s">
        <v>75</v>
      </c>
      <c r="E1" s="18" t="s">
        <v>106</v>
      </c>
      <c r="F1" s="18" t="s">
        <v>82</v>
      </c>
      <c r="G1" s="18" t="s">
        <v>76</v>
      </c>
      <c r="H1" s="18" t="s">
        <v>77</v>
      </c>
      <c r="I1" s="18" t="s">
        <v>78</v>
      </c>
      <c r="J1" s="18" t="s">
        <v>79</v>
      </c>
      <c r="K1" s="11" t="s">
        <v>2</v>
      </c>
      <c r="L1" s="11" t="s">
        <v>0</v>
      </c>
      <c r="M1" s="11" t="s">
        <v>1</v>
      </c>
      <c r="N1" s="34" t="s">
        <v>101</v>
      </c>
      <c r="O1" s="34" t="s">
        <v>102</v>
      </c>
      <c r="P1" s="1"/>
    </row>
    <row r="2" spans="1:16" ht="15">
      <c r="A2" s="22" t="s">
        <v>81</v>
      </c>
      <c r="B2" s="22"/>
      <c r="C2" s="22"/>
      <c r="D2" s="22"/>
      <c r="E2" s="22">
        <v>3</v>
      </c>
      <c r="F2" s="22"/>
      <c r="G2" s="22"/>
      <c r="H2" s="22"/>
      <c r="I2" s="22">
        <v>1</v>
      </c>
      <c r="J2" s="22">
        <v>0.5</v>
      </c>
      <c r="K2" s="6"/>
      <c r="L2" s="6"/>
      <c r="M2" s="6"/>
      <c r="N2" s="12"/>
      <c r="O2" s="34"/>
      <c r="P2" s="1"/>
    </row>
    <row r="3" spans="1:16" ht="15">
      <c r="A3" s="42" t="s">
        <v>83</v>
      </c>
      <c r="B3" s="42">
        <v>10.5</v>
      </c>
      <c r="C3" s="42">
        <v>1.5</v>
      </c>
      <c r="D3" s="42">
        <v>2.25</v>
      </c>
      <c r="E3" s="42"/>
      <c r="F3" s="42"/>
      <c r="G3" s="42">
        <v>0.5</v>
      </c>
      <c r="H3" s="42">
        <v>7</v>
      </c>
      <c r="I3" s="42">
        <v>3.5</v>
      </c>
      <c r="J3" s="42">
        <v>1</v>
      </c>
      <c r="K3" s="45">
        <f>M3/10</f>
        <v>1.65</v>
      </c>
      <c r="L3" s="45">
        <f>B3+C3+D3*2</f>
        <v>16.5</v>
      </c>
      <c r="M3" s="45">
        <f>F3+G3+H3+I3*2+J3*2</f>
        <v>16.5</v>
      </c>
      <c r="O3" s="34"/>
      <c r="P3" s="1"/>
    </row>
    <row r="4" spans="1:16" ht="15">
      <c r="A4" s="37"/>
      <c r="B4" s="38" t="s">
        <v>84</v>
      </c>
      <c r="C4" s="39">
        <v>0.4</v>
      </c>
      <c r="D4" s="35" t="s">
        <v>85</v>
      </c>
      <c r="E4" s="35"/>
      <c r="F4" s="27"/>
      <c r="G4" s="29"/>
      <c r="H4" s="29"/>
      <c r="I4" s="29"/>
      <c r="J4" s="29"/>
      <c r="K4" s="13"/>
      <c r="L4" s="12"/>
      <c r="M4" s="14"/>
      <c r="P4" s="1"/>
    </row>
    <row r="5" spans="1:21" ht="15">
      <c r="A5" s="36" t="s">
        <v>88</v>
      </c>
      <c r="B5" s="36">
        <f>B3+B3*$C$4+C3*$C$4-G3*$C$4</f>
        <v>15.1</v>
      </c>
      <c r="C5" s="18">
        <f>C3</f>
        <v>1.5</v>
      </c>
      <c r="D5" s="36">
        <f>D3+D3*$C4</f>
        <v>3.15</v>
      </c>
      <c r="E5" s="36"/>
      <c r="F5" s="36"/>
      <c r="G5" s="36">
        <f>G3</f>
        <v>0.5</v>
      </c>
      <c r="H5" s="36">
        <f>H3+H3*$C4</f>
        <v>9.8</v>
      </c>
      <c r="I5" s="36">
        <f>I3+I3*$C4</f>
        <v>4.9</v>
      </c>
      <c r="J5" s="49">
        <f>J3+J3*$C4</f>
        <v>1.4</v>
      </c>
      <c r="K5" s="13"/>
      <c r="L5" s="12"/>
      <c r="M5" s="14"/>
      <c r="P5" s="1"/>
      <c r="U5" s="1" t="s">
        <v>94</v>
      </c>
    </row>
    <row r="6" spans="1:21" ht="15">
      <c r="A6" s="42" t="s">
        <v>86</v>
      </c>
      <c r="B6" s="51">
        <f>B5-B2</f>
        <v>15.1</v>
      </c>
      <c r="C6" s="50">
        <f>C5-C2</f>
        <v>1.5</v>
      </c>
      <c r="D6" s="50">
        <f>D5-D2</f>
        <v>3.15</v>
      </c>
      <c r="E6" s="50"/>
      <c r="F6" s="50">
        <f>E2</f>
        <v>3</v>
      </c>
      <c r="G6" s="50">
        <f>G5-G2</f>
        <v>0.5</v>
      </c>
      <c r="H6" s="50">
        <f>H5-H2</f>
        <v>9.8</v>
      </c>
      <c r="I6" s="50">
        <f>I5-I2</f>
        <v>3.9000000000000004</v>
      </c>
      <c r="J6" s="50">
        <f>J5-J2</f>
        <v>0.8999999999999999</v>
      </c>
      <c r="K6" s="46"/>
      <c r="L6" s="47"/>
      <c r="M6" s="48"/>
      <c r="Q6" s="42" t="s">
        <v>86</v>
      </c>
      <c r="S6" s="1" t="s">
        <v>91</v>
      </c>
      <c r="T6" s="1" t="s">
        <v>92</v>
      </c>
      <c r="U6" s="1">
        <v>0.1</v>
      </c>
    </row>
    <row r="7" spans="1:21" ht="15">
      <c r="A7" s="27" t="s">
        <v>80</v>
      </c>
      <c r="B7" s="27"/>
      <c r="C7" s="29"/>
      <c r="D7" s="29"/>
      <c r="E7" s="29"/>
      <c r="F7" s="29"/>
      <c r="G7" s="29"/>
      <c r="H7" s="29"/>
      <c r="I7" s="29"/>
      <c r="J7" s="30"/>
      <c r="K7" s="12"/>
      <c r="L7" s="12"/>
      <c r="M7" s="14"/>
      <c r="N7" s="52" t="s">
        <v>100</v>
      </c>
      <c r="O7" s="52" t="s">
        <v>100</v>
      </c>
      <c r="Q7" s="51" t="s">
        <v>80</v>
      </c>
      <c r="R7" s="1" t="s">
        <v>89</v>
      </c>
      <c r="S7" s="1" t="s">
        <v>90</v>
      </c>
      <c r="T7" s="1" t="s">
        <v>93</v>
      </c>
      <c r="U7" s="1" t="s">
        <v>95</v>
      </c>
    </row>
    <row r="8" spans="1:21" ht="15">
      <c r="A8" s="19" t="s">
        <v>53</v>
      </c>
      <c r="B8" s="31">
        <f>I8*2</f>
        <v>7.8</v>
      </c>
      <c r="C8" s="25"/>
      <c r="D8" s="25"/>
      <c r="E8" s="25"/>
      <c r="F8" s="25"/>
      <c r="G8" s="25"/>
      <c r="H8" s="26"/>
      <c r="I8" s="28">
        <v>3.9</v>
      </c>
      <c r="J8" s="25"/>
      <c r="K8" s="13"/>
      <c r="L8" s="12"/>
      <c r="M8" s="14"/>
      <c r="N8" s="58">
        <f>G18/(G18+B18)</f>
        <v>0.03205128205128205</v>
      </c>
      <c r="O8" s="58">
        <f>G18/(G18+B18)</f>
        <v>0.03205128205128205</v>
      </c>
      <c r="P8" s="19" t="s">
        <v>53</v>
      </c>
      <c r="Q8" s="6">
        <f>I8</f>
        <v>3.9</v>
      </c>
      <c r="R8" s="6">
        <v>181</v>
      </c>
      <c r="S8" s="59">
        <f>Q8*R8</f>
        <v>705.9</v>
      </c>
      <c r="T8" s="40">
        <f>S8/10</f>
        <v>70.59</v>
      </c>
      <c r="U8" s="41">
        <f>T8*U$6</f>
        <v>7.059000000000001</v>
      </c>
    </row>
    <row r="9" spans="1:21" ht="15">
      <c r="A9" s="19" t="s">
        <v>68</v>
      </c>
      <c r="B9" s="25"/>
      <c r="C9" s="26"/>
      <c r="D9" s="23">
        <f>J9</f>
        <v>0.9</v>
      </c>
      <c r="E9" s="25"/>
      <c r="F9" s="25"/>
      <c r="G9" s="25"/>
      <c r="H9" s="25"/>
      <c r="I9" s="25"/>
      <c r="J9" s="44">
        <v>0.9</v>
      </c>
      <c r="K9" s="13"/>
      <c r="L9" s="12"/>
      <c r="M9" s="14"/>
      <c r="N9" s="55" t="s">
        <v>99</v>
      </c>
      <c r="O9" s="55" t="s">
        <v>99</v>
      </c>
      <c r="P9" s="19" t="s">
        <v>68</v>
      </c>
      <c r="Q9" s="6">
        <f>J9</f>
        <v>0.9</v>
      </c>
      <c r="R9" s="6">
        <v>246.3</v>
      </c>
      <c r="S9" s="59">
        <f aca="true" t="shared" si="0" ref="S9:S16">Q9*R9</f>
        <v>221.67000000000002</v>
      </c>
      <c r="T9" s="40">
        <f aca="true" t="shared" si="1" ref="T9:T16">S9/10</f>
        <v>22.167</v>
      </c>
      <c r="U9" s="41">
        <f aca="true" t="shared" si="2" ref="U9:U16">T9*U$6</f>
        <v>2.2167000000000003</v>
      </c>
    </row>
    <row r="10" spans="1:21" ht="15">
      <c r="A10" s="19" t="s">
        <v>69</v>
      </c>
      <c r="B10" s="32">
        <f>2*J10</f>
        <v>0</v>
      </c>
      <c r="C10" s="25"/>
      <c r="D10" s="25"/>
      <c r="E10" s="25"/>
      <c r="F10" s="25"/>
      <c r="G10" s="25"/>
      <c r="H10" s="25"/>
      <c r="I10" s="25"/>
      <c r="J10" s="44"/>
      <c r="K10" s="13"/>
      <c r="L10" s="12"/>
      <c r="M10" s="14"/>
      <c r="N10" s="57">
        <f>(B18+G18)/H18</f>
        <v>1.5918367346938775</v>
      </c>
      <c r="O10" s="57">
        <f>(B18+G18)/H18</f>
        <v>1.5918367346938775</v>
      </c>
      <c r="P10" s="19" t="s">
        <v>69</v>
      </c>
      <c r="Q10" s="6">
        <f>J10</f>
        <v>0</v>
      </c>
      <c r="R10" s="6">
        <v>256.3</v>
      </c>
      <c r="S10" s="59">
        <f t="shared" si="0"/>
        <v>0</v>
      </c>
      <c r="T10" s="40">
        <f t="shared" si="1"/>
        <v>0</v>
      </c>
      <c r="U10" s="41">
        <f t="shared" si="2"/>
        <v>0</v>
      </c>
    </row>
    <row r="11" spans="1:21" ht="15">
      <c r="A11" s="19" t="s">
        <v>59</v>
      </c>
      <c r="B11" s="25"/>
      <c r="C11" s="25"/>
      <c r="D11" s="23">
        <f>0.5*H11</f>
        <v>2.25</v>
      </c>
      <c r="E11" s="25"/>
      <c r="F11" s="25"/>
      <c r="G11" s="25"/>
      <c r="H11" s="21">
        <v>4.5</v>
      </c>
      <c r="I11" s="25"/>
      <c r="J11" s="25"/>
      <c r="K11" s="13"/>
      <c r="L11" s="12"/>
      <c r="M11" s="14"/>
      <c r="N11" s="54" t="s">
        <v>96</v>
      </c>
      <c r="O11" s="54" t="s">
        <v>103</v>
      </c>
      <c r="P11" s="19" t="s">
        <v>59</v>
      </c>
      <c r="Q11" s="6">
        <f>H11/2</f>
        <v>2.25</v>
      </c>
      <c r="R11" s="6">
        <v>174.3</v>
      </c>
      <c r="S11" s="59">
        <f t="shared" si="0"/>
        <v>392.175</v>
      </c>
      <c r="T11" s="40">
        <f t="shared" si="1"/>
        <v>39.2175</v>
      </c>
      <c r="U11" s="41">
        <f t="shared" si="2"/>
        <v>3.9217500000000003</v>
      </c>
    </row>
    <row r="12" spans="1:21" ht="15">
      <c r="A12" s="19" t="s">
        <v>70</v>
      </c>
      <c r="B12" s="32">
        <f>G12</f>
        <v>0.5</v>
      </c>
      <c r="C12" s="25"/>
      <c r="D12" s="25"/>
      <c r="E12" s="25"/>
      <c r="F12" s="25"/>
      <c r="G12" s="21">
        <v>0.5</v>
      </c>
      <c r="H12" s="25"/>
      <c r="I12" s="25"/>
      <c r="J12" s="25"/>
      <c r="K12" s="13"/>
      <c r="L12" s="12"/>
      <c r="M12" s="14"/>
      <c r="N12" s="57">
        <f>H18/(H18+I18*2+J18*2)</f>
        <v>0.4375</v>
      </c>
      <c r="O12" s="57">
        <f>H18/I18</f>
        <v>2</v>
      </c>
      <c r="P12" s="19" t="s">
        <v>70</v>
      </c>
      <c r="Q12" s="6">
        <f>G12</f>
        <v>0.5</v>
      </c>
      <c r="R12" s="6">
        <v>80</v>
      </c>
      <c r="S12" s="59">
        <f t="shared" si="0"/>
        <v>40</v>
      </c>
      <c r="T12" s="40">
        <f t="shared" si="1"/>
        <v>4</v>
      </c>
      <c r="U12" s="41">
        <f t="shared" si="2"/>
        <v>0.4</v>
      </c>
    </row>
    <row r="13" spans="1:21" ht="15">
      <c r="A13" s="19" t="s">
        <v>52</v>
      </c>
      <c r="B13" s="25"/>
      <c r="C13" s="21"/>
      <c r="D13" s="25"/>
      <c r="E13" s="25"/>
      <c r="F13" s="23">
        <f>C13</f>
        <v>0</v>
      </c>
      <c r="G13" s="25"/>
      <c r="H13" s="25"/>
      <c r="I13" s="25"/>
      <c r="J13" s="25"/>
      <c r="K13" s="13"/>
      <c r="L13" s="12"/>
      <c r="M13" s="14"/>
      <c r="N13" s="1" t="s">
        <v>97</v>
      </c>
      <c r="O13" s="54" t="s">
        <v>104</v>
      </c>
      <c r="P13" s="19" t="s">
        <v>52</v>
      </c>
      <c r="Q13" s="6">
        <f>C13</f>
        <v>0</v>
      </c>
      <c r="R13" s="6">
        <v>98</v>
      </c>
      <c r="S13" s="59">
        <f t="shared" si="0"/>
        <v>0</v>
      </c>
      <c r="T13" s="40">
        <f t="shared" si="1"/>
        <v>0</v>
      </c>
      <c r="U13" s="41">
        <f t="shared" si="2"/>
        <v>0</v>
      </c>
    </row>
    <row r="14" spans="1:21" ht="15">
      <c r="A14" s="19" t="s">
        <v>71</v>
      </c>
      <c r="B14" s="25"/>
      <c r="C14" s="23">
        <f>H14</f>
        <v>1.5</v>
      </c>
      <c r="D14" s="25"/>
      <c r="E14" s="25"/>
      <c r="F14" s="25"/>
      <c r="G14" s="25"/>
      <c r="H14" s="21">
        <v>1.5</v>
      </c>
      <c r="I14" s="25"/>
      <c r="J14" s="25"/>
      <c r="K14" s="13"/>
      <c r="L14" s="12"/>
      <c r="M14" s="14"/>
      <c r="N14" s="56">
        <f>2*I18/(H18+I18*2+J18*2)</f>
        <v>0.4375</v>
      </c>
      <c r="O14" s="56">
        <f>I18/J18</f>
        <v>3.5000000000000004</v>
      </c>
      <c r="P14" s="19" t="s">
        <v>71</v>
      </c>
      <c r="Q14" s="6">
        <f>H14</f>
        <v>1.5</v>
      </c>
      <c r="R14" s="6">
        <v>136.1</v>
      </c>
      <c r="S14" s="59">
        <f t="shared" si="0"/>
        <v>204.14999999999998</v>
      </c>
      <c r="T14" s="40">
        <f t="shared" si="1"/>
        <v>20.415</v>
      </c>
      <c r="U14" s="41">
        <f t="shared" si="2"/>
        <v>2.0415</v>
      </c>
    </row>
    <row r="15" spans="1:21" ht="15">
      <c r="A15" s="19" t="s">
        <v>72</v>
      </c>
      <c r="B15" s="32">
        <f>H15</f>
        <v>3.8</v>
      </c>
      <c r="C15" s="25"/>
      <c r="D15" s="25"/>
      <c r="E15" s="25"/>
      <c r="F15" s="25"/>
      <c r="G15" s="25"/>
      <c r="H15" s="21">
        <v>3.8</v>
      </c>
      <c r="I15" s="25"/>
      <c r="J15" s="25"/>
      <c r="K15" s="13"/>
      <c r="L15" s="12"/>
      <c r="M15" s="14"/>
      <c r="N15" s="1" t="s">
        <v>98</v>
      </c>
      <c r="O15" s="54" t="s">
        <v>105</v>
      </c>
      <c r="P15" s="19" t="s">
        <v>72</v>
      </c>
      <c r="Q15" s="6">
        <f>H15</f>
        <v>3.8</v>
      </c>
      <c r="R15" s="6">
        <v>101.1</v>
      </c>
      <c r="S15" s="59">
        <f t="shared" si="0"/>
        <v>384.17999999999995</v>
      </c>
      <c r="T15" s="40">
        <f t="shared" si="1"/>
        <v>38.41799999999999</v>
      </c>
      <c r="U15" s="41">
        <f t="shared" si="2"/>
        <v>3.841799999999999</v>
      </c>
    </row>
    <row r="16" spans="1:21" ht="15">
      <c r="A16" s="19" t="s">
        <v>51</v>
      </c>
      <c r="B16" s="33">
        <v>3</v>
      </c>
      <c r="C16" s="25"/>
      <c r="D16" s="25"/>
      <c r="E16" s="25"/>
      <c r="F16" s="23">
        <f>B16</f>
        <v>3</v>
      </c>
      <c r="G16" s="25"/>
      <c r="H16" s="25"/>
      <c r="I16" s="25"/>
      <c r="J16" s="25"/>
      <c r="K16" s="15"/>
      <c r="L16" s="16"/>
      <c r="M16" s="17"/>
      <c r="N16" s="57">
        <f>2*J18/(H18+I18*2+J18*2)</f>
        <v>0.12499999999999999</v>
      </c>
      <c r="O16" s="57">
        <f>H18/J18</f>
        <v>7.000000000000001</v>
      </c>
      <c r="P16" s="19" t="s">
        <v>51</v>
      </c>
      <c r="Q16" s="6">
        <f>B16</f>
        <v>3</v>
      </c>
      <c r="R16" s="6">
        <v>63</v>
      </c>
      <c r="S16" s="59">
        <f t="shared" si="0"/>
        <v>189</v>
      </c>
      <c r="T16" s="40">
        <f t="shared" si="1"/>
        <v>18.9</v>
      </c>
      <c r="U16" s="41">
        <f t="shared" si="2"/>
        <v>1.89</v>
      </c>
    </row>
    <row r="17" spans="1:16" ht="15">
      <c r="A17" s="19"/>
      <c r="B17" s="20">
        <f>SUM(B8:B16)</f>
        <v>15.100000000000001</v>
      </c>
      <c r="C17" s="20">
        <f>SUM(C8:C16)</f>
        <v>1.5</v>
      </c>
      <c r="D17" s="20">
        <f>SUM(D8:D16)</f>
        <v>3.15</v>
      </c>
      <c r="E17" s="24"/>
      <c r="F17" s="24">
        <f>F16+F13</f>
        <v>3</v>
      </c>
      <c r="G17" s="20">
        <f>SUM(G8:G16)</f>
        <v>0.5</v>
      </c>
      <c r="H17" s="20">
        <f>SUM(H8:H16)</f>
        <v>9.8</v>
      </c>
      <c r="I17" s="20">
        <f>SUM(I8:I16)</f>
        <v>3.9</v>
      </c>
      <c r="J17" s="20">
        <f>SUM(J8:J16)</f>
        <v>0.9</v>
      </c>
      <c r="K17" s="24">
        <f>M17/10</f>
        <v>2.29</v>
      </c>
      <c r="L17" s="24">
        <f>B17+C17+D17*2</f>
        <v>22.900000000000002</v>
      </c>
      <c r="M17" s="24">
        <f>F17+G17+H17+I17*2+J17*2</f>
        <v>22.900000000000002</v>
      </c>
      <c r="N17" s="52"/>
      <c r="O17" s="52"/>
      <c r="P17" s="1"/>
    </row>
    <row r="18" spans="1:15" ht="15">
      <c r="A18" s="43" t="s">
        <v>87</v>
      </c>
      <c r="B18" s="43">
        <f>B17</f>
        <v>15.100000000000001</v>
      </c>
      <c r="C18" s="43">
        <f>C6+C2</f>
        <v>1.5</v>
      </c>
      <c r="D18" s="43">
        <f>D6+D2</f>
        <v>3.15</v>
      </c>
      <c r="E18" s="43">
        <f>E2</f>
        <v>3</v>
      </c>
      <c r="F18" s="43">
        <f>F17</f>
        <v>3</v>
      </c>
      <c r="G18" s="43">
        <f>G6+G2</f>
        <v>0.5</v>
      </c>
      <c r="H18" s="43">
        <f>H6+H2</f>
        <v>9.8</v>
      </c>
      <c r="I18" s="43">
        <f>I6+I2</f>
        <v>4.9</v>
      </c>
      <c r="J18" s="43">
        <f>J6+J2</f>
        <v>1.4</v>
      </c>
      <c r="K18" s="43">
        <f>M18/10</f>
        <v>2.5900000000000003</v>
      </c>
      <c r="L18" s="43">
        <f>B18+C18+D18*2+E18</f>
        <v>25.900000000000002</v>
      </c>
      <c r="M18" s="60">
        <f>F18+G18+H18+I18*2+J18*2</f>
        <v>25.900000000000002</v>
      </c>
      <c r="N18" s="53"/>
      <c r="O18" s="53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</sheetData>
  <conditionalFormatting sqref="B17:J17">
    <cfRule type="cellIs" priority="1" dxfId="0" operator="equal" stopIfTrue="1">
      <formula>B6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Nikolaos Katsoulas</dc:creator>
  <cp:keywords/>
  <dc:description/>
  <cp:lastModifiedBy>Nikolaos Katsoulas</cp:lastModifiedBy>
  <dcterms:created xsi:type="dcterms:W3CDTF">2009-12-05T21:10:52Z</dcterms:created>
  <dcterms:modified xsi:type="dcterms:W3CDTF">2011-01-07T07:53:07Z</dcterms:modified>
  <cp:category/>
  <cp:version/>
  <cp:contentType/>
  <cp:contentStatus/>
</cp:coreProperties>
</file>